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SPO OBRA\ANEXO 3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GENERAL'!$A$1:$M$37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2" l="1"/>
  <c r="E10" i="22" l="1"/>
  <c r="I10" i="22" s="1"/>
  <c r="E18" i="22"/>
  <c r="I18" i="22" s="1"/>
  <c r="E12" i="22"/>
  <c r="I12" i="22" s="1"/>
  <c r="E13" i="22"/>
  <c r="E14" i="22"/>
  <c r="I14" i="22" s="1"/>
  <c r="E19" i="22"/>
  <c r="I19" i="22" s="1"/>
  <c r="I53" i="23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20" i="22"/>
  <c r="I17" i="22"/>
  <c r="I16" i="22"/>
  <c r="I15" i="22"/>
  <c r="I13" i="22"/>
  <c r="I11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21" i="22" l="1"/>
  <c r="I39" i="22" s="1"/>
  <c r="I56" i="23"/>
  <c r="I36" i="21"/>
  <c r="I35" i="19"/>
  <c r="I36" i="18"/>
  <c r="I35" i="17"/>
  <c r="I39" i="16"/>
  <c r="I25" i="15"/>
  <c r="I44" i="15" s="1"/>
  <c r="I16" i="14"/>
  <c r="I20" i="14" l="1"/>
  <c r="I10" i="14"/>
  <c r="I27" i="14" l="1"/>
  <c r="C68" i="10" l="1"/>
  <c r="C67" i="10"/>
  <c r="C66" i="10"/>
  <c r="C25" i="10"/>
  <c r="D24" i="10"/>
  <c r="C24" i="10"/>
  <c r="D23" i="10"/>
  <c r="C23" i="10"/>
  <c r="E22" i="10"/>
  <c r="E23" i="10" s="1"/>
  <c r="D22" i="10"/>
  <c r="C22" i="10"/>
  <c r="E21" i="10"/>
  <c r="D21" i="10"/>
  <c r="C21" i="10"/>
  <c r="G19" i="10"/>
  <c r="D19" i="10"/>
  <c r="G18" i="10"/>
  <c r="D18" i="10"/>
  <c r="C18" i="10"/>
  <c r="G17" i="10"/>
  <c r="D17" i="10"/>
  <c r="C17" i="10"/>
  <c r="G16" i="10"/>
  <c r="D16" i="10"/>
  <c r="C16" i="10"/>
  <c r="G15" i="10"/>
  <c r="D15" i="10"/>
  <c r="C15" i="10"/>
  <c r="G14" i="10"/>
  <c r="D14" i="10"/>
  <c r="C14" i="10"/>
  <c r="G13" i="10"/>
  <c r="D13" i="10"/>
  <c r="C13" i="10"/>
  <c r="G12" i="10"/>
  <c r="D12" i="10"/>
  <c r="C12" i="10"/>
  <c r="G11" i="10"/>
  <c r="D11" i="10"/>
  <c r="C11" i="10"/>
  <c r="G10" i="10"/>
  <c r="D10" i="10"/>
  <c r="C10" i="10"/>
  <c r="G9" i="10"/>
  <c r="F9" i="10" s="1"/>
  <c r="BV9" i="10" s="1"/>
  <c r="D9" i="10"/>
  <c r="C9" i="10"/>
  <c r="G8" i="10"/>
  <c r="F8" i="10" s="1"/>
  <c r="CQ8" i="10" s="1"/>
  <c r="D8" i="10"/>
  <c r="D6" i="10"/>
  <c r="B2" i="10"/>
  <c r="R41" i="2"/>
  <c r="Q40" i="2"/>
  <c r="Q39" i="2"/>
  <c r="Q38" i="2"/>
  <c r="H38" i="2"/>
  <c r="M16" i="2" s="1"/>
  <c r="Q37" i="2"/>
  <c r="H37" i="2"/>
  <c r="Q36" i="2"/>
  <c r="D25" i="2"/>
  <c r="C25" i="2"/>
  <c r="D21" i="2"/>
  <c r="C21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B3" i="2"/>
  <c r="BX9" i="10" l="1"/>
  <c r="M12" i="2"/>
  <c r="N9" i="10"/>
  <c r="CN9" i="10"/>
  <c r="E10" i="10"/>
  <c r="AQ9" i="10"/>
  <c r="M21" i="2"/>
  <c r="M23" i="2" s="1"/>
  <c r="BK9" i="10"/>
  <c r="BY9" i="10"/>
  <c r="M17" i="2"/>
  <c r="P9" i="10"/>
  <c r="CQ9" i="10"/>
  <c r="M13" i="2"/>
  <c r="AF9" i="10"/>
  <c r="AP9" i="10"/>
  <c r="M14" i="2"/>
  <c r="AR9" i="10"/>
  <c r="BU9" i="10"/>
  <c r="AE9" i="10"/>
  <c r="M11" i="2"/>
  <c r="BW9" i="10"/>
  <c r="M25" i="2"/>
  <c r="M26" i="2" s="1"/>
  <c r="M15" i="2"/>
  <c r="M18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P21" i="10"/>
  <c r="AD9" i="10"/>
  <c r="CR22" i="10"/>
  <c r="BT22" i="10"/>
  <c r="L22" i="10"/>
  <c r="CQ22" i="10"/>
  <c r="CD22" i="10"/>
  <c r="CH22" i="10"/>
  <c r="AW22" i="10"/>
  <c r="BI22" i="10"/>
  <c r="BC22" i="10"/>
  <c r="CP22" i="10"/>
  <c r="BW22" i="10"/>
  <c r="CM22" i="10"/>
  <c r="CL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BU22" i="10"/>
  <c r="I9" i="10"/>
  <c r="AU9" i="10"/>
  <c r="CY9" i="10"/>
  <c r="K9" i="10"/>
  <c r="BI9" i="10"/>
  <c r="L9" i="10"/>
  <c r="BJ9" i="10"/>
  <c r="D25" i="10"/>
  <c r="BU21" i="10"/>
  <c r="CX21" i="10"/>
  <c r="BZ21" i="10"/>
  <c r="BB21" i="10"/>
  <c r="CO21" i="10"/>
  <c r="CB21" i="10"/>
  <c r="CH21" i="10"/>
  <c r="BF21" i="10"/>
  <c r="BS21" i="10"/>
  <c r="BR21" i="10"/>
  <c r="AZ21" i="10"/>
  <c r="BP21" i="10"/>
  <c r="CW21" i="10"/>
  <c r="BM21" i="10"/>
  <c r="AW21" i="10"/>
  <c r="BV21" i="10"/>
  <c r="AY21" i="10"/>
  <c r="CR21" i="10"/>
  <c r="BM22" i="10" l="1"/>
  <c r="CG22" i="10"/>
  <c r="AX22" i="10"/>
  <c r="CN22" i="10"/>
  <c r="CI22" i="10"/>
  <c r="AZ22" i="10"/>
  <c r="BE22" i="10"/>
  <c r="CV22" i="10"/>
  <c r="BS22" i="10"/>
  <c r="BV22" i="10"/>
  <c r="BF22" i="10"/>
  <c r="BO22" i="10"/>
  <c r="CJ22" i="10"/>
  <c r="BZ22" i="10"/>
  <c r="K22" i="10"/>
  <c r="CY22" i="10"/>
  <c r="BB22" i="10"/>
  <c r="H8" i="10"/>
  <c r="K23" i="10"/>
  <c r="F10" i="10"/>
  <c r="AP10" i="10" s="1"/>
  <c r="BG10" i="10"/>
  <c r="M19" i="2"/>
  <c r="M36" i="2" s="1"/>
  <c r="CN23" i="10"/>
  <c r="CJ23" i="10"/>
  <c r="AJ10" i="10"/>
  <c r="CU23" i="10"/>
  <c r="BH23" i="10"/>
  <c r="CW23" i="10"/>
  <c r="I23" i="10"/>
  <c r="CC23" i="10"/>
  <c r="BB23" i="10"/>
  <c r="BW21" i="10"/>
  <c r="CE21" i="10"/>
  <c r="CJ21" i="10"/>
  <c r="BT21" i="10"/>
  <c r="CN21" i="10"/>
  <c r="BX22" i="10"/>
  <c r="CW22" i="10"/>
  <c r="CZ22" i="10"/>
  <c r="BP22" i="10"/>
  <c r="CA23" i="10"/>
  <c r="CE23" i="10"/>
  <c r="BK23" i="10"/>
  <c r="BU23" i="10"/>
  <c r="CQ23" i="10"/>
  <c r="BN23" i="10"/>
  <c r="BP23" i="10"/>
  <c r="CF23" i="10"/>
  <c r="BQ21" i="10"/>
  <c r="CK22" i="10"/>
  <c r="CU22" i="10"/>
  <c r="BG22" i="10"/>
  <c r="J22" i="10"/>
  <c r="CE22" i="10"/>
  <c r="L10" i="10"/>
  <c r="N10" i="10"/>
  <c r="CD10" i="10"/>
  <c r="CS23" i="10"/>
  <c r="BI23" i="10"/>
  <c r="CK23" i="10"/>
  <c r="CO23" i="10"/>
  <c r="G23" i="10"/>
  <c r="W23" i="10" s="1"/>
  <c r="CD23" i="10"/>
  <c r="CV21" i="10"/>
  <c r="BN21" i="10"/>
  <c r="CA22" i="10"/>
  <c r="CT22" i="10"/>
  <c r="BH22" i="10"/>
  <c r="BC10" i="10"/>
  <c r="AX23" i="10"/>
  <c r="AY23" i="10"/>
  <c r="CL23" i="10"/>
  <c r="AD23" i="10"/>
  <c r="Z23" i="10"/>
  <c r="BO23" i="10"/>
  <c r="H9" i="10"/>
  <c r="F11" i="10"/>
  <c r="BG11" i="10" s="1"/>
  <c r="BM11" i="10"/>
  <c r="X11" i="10"/>
  <c r="CV23" i="10"/>
  <c r="BW23" i="10"/>
  <c r="BQ23" i="10"/>
  <c r="BM23" i="10"/>
  <c r="CX23" i="10"/>
  <c r="CQ21" i="10"/>
  <c r="AX21" i="10"/>
  <c r="BE21" i="10"/>
  <c r="CL21" i="10"/>
  <c r="BS13" i="10"/>
  <c r="CO13" i="10"/>
  <c r="BM13" i="10"/>
  <c r="AK13" i="10"/>
  <c r="CU13" i="10"/>
  <c r="BH13" i="10"/>
  <c r="CT13" i="10"/>
  <c r="BE13" i="10"/>
  <c r="AF13" i="10"/>
  <c r="CX13" i="10"/>
  <c r="F13" i="10"/>
  <c r="W13" i="10" s="1"/>
  <c r="AR13" i="10"/>
  <c r="BP13" i="10"/>
  <c r="CY13" i="10"/>
  <c r="AS13" i="10"/>
  <c r="BY22" i="10"/>
  <c r="BN22" i="10"/>
  <c r="BA22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BX12" i="10"/>
  <c r="F12" i="10"/>
  <c r="CU12" i="10" s="1"/>
  <c r="BE12" i="10"/>
  <c r="R12" i="10"/>
  <c r="CM12" i="10"/>
  <c r="BV12" i="10"/>
  <c r="V12" i="10"/>
  <c r="AJ12" i="10"/>
  <c r="AX12" i="10"/>
  <c r="AG12" i="10"/>
  <c r="BJ12" i="10"/>
  <c r="Z12" i="10"/>
  <c r="Y12" i="10"/>
  <c r="BG12" i="10"/>
  <c r="BY12" i="10"/>
  <c r="AC12" i="10"/>
  <c r="BZ12" i="10"/>
  <c r="AO12" i="10"/>
  <c r="F14" i="10"/>
  <c r="CR14" i="10" s="1"/>
  <c r="CD14" i="10"/>
  <c r="BO14" i="10"/>
  <c r="BK10" i="10"/>
  <c r="BJ10" i="10"/>
  <c r="BA23" i="10"/>
  <c r="BX23" i="10"/>
  <c r="CM23" i="10"/>
  <c r="CR23" i="10"/>
  <c r="CY23" i="10"/>
  <c r="CP23" i="10"/>
  <c r="BT23" i="10"/>
  <c r="G22" i="10"/>
  <c r="P22" i="10" s="1"/>
  <c r="BL22" i="10"/>
  <c r="BK22" i="10"/>
  <c r="BJ22" i="10"/>
  <c r="CF21" i="10"/>
  <c r="CG21" i="10"/>
  <c r="BA21" i="10"/>
  <c r="AH10" i="10"/>
  <c r="U10" i="10"/>
  <c r="F17" i="10"/>
  <c r="K17" i="10" s="1"/>
  <c r="CZ17" i="10"/>
  <c r="BO17" i="10"/>
  <c r="I22" i="10"/>
  <c r="CB22" i="10"/>
  <c r="CX22" i="10"/>
  <c r="CC22" i="10"/>
  <c r="BD22" i="10"/>
  <c r="CC10" i="10"/>
  <c r="O10" i="10"/>
  <c r="X10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F16" i="10"/>
  <c r="W16" i="10" s="1"/>
  <c r="CQ16" i="10"/>
  <c r="BT16" i="10"/>
  <c r="BJ16" i="10"/>
  <c r="AY22" i="10"/>
  <c r="CS22" i="10"/>
  <c r="BQ22" i="10"/>
  <c r="AU10" i="10"/>
  <c r="AM10" i="10"/>
  <c r="K10" i="10"/>
  <c r="BE23" i="10"/>
  <c r="AN23" i="10"/>
  <c r="AO23" i="10"/>
  <c r="AF23" i="10"/>
  <c r="CT23" i="10"/>
  <c r="G24" i="10"/>
  <c r="F15" i="10"/>
  <c r="AI15" i="10" s="1"/>
  <c r="F18" i="10"/>
  <c r="BI18" i="10" s="1"/>
  <c r="AX18" i="10"/>
  <c r="BF23" i="10"/>
  <c r="CZ23" i="10"/>
  <c r="BJ23" i="10"/>
  <c r="BR23" i="10"/>
  <c r="AW23" i="10"/>
  <c r="BC23" i="10"/>
  <c r="R23" i="10"/>
  <c r="G21" i="10"/>
  <c r="AS21" i="10" s="1"/>
  <c r="CM21" i="10"/>
  <c r="BL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CC21" i="10"/>
  <c r="CA21" i="10"/>
  <c r="L21" i="10"/>
  <c r="BY21" i="10"/>
  <c r="CD21" i="10"/>
  <c r="CI21" i="10"/>
  <c r="AL22" i="10" l="1"/>
  <c r="BZ11" i="10"/>
  <c r="CH11" i="10"/>
  <c r="CA11" i="10"/>
  <c r="AI11" i="10"/>
  <c r="S18" i="10"/>
  <c r="L17" i="10"/>
  <c r="BO11" i="10"/>
  <c r="BU11" i="10"/>
  <c r="AN17" i="10"/>
  <c r="BQ10" i="10"/>
  <c r="CI17" i="10"/>
  <c r="AL23" i="10"/>
  <c r="X18" i="10"/>
  <c r="AG17" i="10"/>
  <c r="CX10" i="10"/>
  <c r="AU13" i="10"/>
  <c r="AA11" i="10"/>
  <c r="AD11" i="10"/>
  <c r="CQ10" i="10"/>
  <c r="CG10" i="10"/>
  <c r="AU23" i="10"/>
  <c r="X17" i="10"/>
  <c r="CW11" i="10"/>
  <c r="CF18" i="10"/>
  <c r="CZ18" i="10"/>
  <c r="BP16" i="10"/>
  <c r="U18" i="10"/>
  <c r="AL17" i="10"/>
  <c r="BH11" i="10"/>
  <c r="BF18" i="10"/>
  <c r="AF10" i="10"/>
  <c r="BI11" i="10"/>
  <c r="AP11" i="10"/>
  <c r="J18" i="10"/>
  <c r="CO11" i="10"/>
  <c r="Q11" i="10"/>
  <c r="AR18" i="10"/>
  <c r="AV17" i="10"/>
  <c r="CW10" i="10"/>
  <c r="BK13" i="10"/>
  <c r="BG13" i="10"/>
  <c r="P10" i="10"/>
  <c r="BJ11" i="10"/>
  <c r="AQ11" i="10"/>
  <c r="AA10" i="10"/>
  <c r="AQ23" i="10"/>
  <c r="BY11" i="10"/>
  <c r="BD17" i="10"/>
  <c r="AU17" i="10"/>
  <c r="AG18" i="10"/>
  <c r="CL18" i="10"/>
  <c r="CY17" i="10"/>
  <c r="BG17" i="10"/>
  <c r="K11" i="10"/>
  <c r="AA18" i="10"/>
  <c r="AH18" i="10"/>
  <c r="CO18" i="10"/>
  <c r="T16" i="10"/>
  <c r="AO17" i="10"/>
  <c r="BJ17" i="10"/>
  <c r="S10" i="10"/>
  <c r="CL11" i="10"/>
  <c r="AB11" i="10"/>
  <c r="BD11" i="10"/>
  <c r="AC10" i="10"/>
  <c r="Y18" i="10"/>
  <c r="AS23" i="10"/>
  <c r="AQ16" i="10"/>
  <c r="AP17" i="10"/>
  <c r="CL17" i="10"/>
  <c r="T10" i="10"/>
  <c r="CV12" i="10"/>
  <c r="O13" i="10"/>
  <c r="CQ13" i="10"/>
  <c r="CM11" i="10"/>
  <c r="CU11" i="10"/>
  <c r="CE11" i="10"/>
  <c r="BX18" i="10"/>
  <c r="CP18" i="10"/>
  <c r="AU18" i="10"/>
  <c r="S23" i="10"/>
  <c r="CC12" i="10"/>
  <c r="CQ12" i="10"/>
  <c r="AE12" i="10"/>
  <c r="AG23" i="10"/>
  <c r="AL21" i="10"/>
  <c r="AM21" i="10"/>
  <c r="CY14" i="10"/>
  <c r="Z21" i="10"/>
  <c r="M17" i="10"/>
  <c r="AV14" i="10"/>
  <c r="BO12" i="10"/>
  <c r="AP23" i="10"/>
  <c r="AW18" i="10"/>
  <c r="AE23" i="10"/>
  <c r="BU17" i="10"/>
  <c r="AC17" i="10"/>
  <c r="BQ14" i="10"/>
  <c r="AM12" i="10"/>
  <c r="O12" i="10"/>
  <c r="AB12" i="10"/>
  <c r="U23" i="10"/>
  <c r="N23" i="10"/>
  <c r="S21" i="10"/>
  <c r="O23" i="10"/>
  <c r="M18" i="10"/>
  <c r="CC16" i="10"/>
  <c r="AD18" i="10"/>
  <c r="AY17" i="10"/>
  <c r="P12" i="10"/>
  <c r="BB18" i="10"/>
  <c r="CR18" i="10"/>
  <c r="AY18" i="10"/>
  <c r="X23" i="10"/>
  <c r="CR17" i="10"/>
  <c r="BP17" i="10"/>
  <c r="CP14" i="10"/>
  <c r="AV12" i="10"/>
  <c r="AY12" i="10"/>
  <c r="AN12" i="10"/>
  <c r="Y13" i="10"/>
  <c r="AV23" i="10"/>
  <c r="I11" i="10"/>
  <c r="CX11" i="10"/>
  <c r="AH11" i="10"/>
  <c r="AI23" i="10"/>
  <c r="CB18" i="10"/>
  <c r="BH18" i="10"/>
  <c r="Q21" i="10"/>
  <c r="AM18" i="10"/>
  <c r="Y23" i="10"/>
  <c r="AM23" i="10"/>
  <c r="CG18" i="10"/>
  <c r="Q23" i="10"/>
  <c r="BS17" i="10"/>
  <c r="CA12" i="10"/>
  <c r="AJ18" i="10"/>
  <c r="T18" i="10"/>
  <c r="BP18" i="10"/>
  <c r="AJ23" i="10"/>
  <c r="V17" i="10"/>
  <c r="S17" i="10"/>
  <c r="AJ14" i="10"/>
  <c r="BM12" i="10"/>
  <c r="CI12" i="10"/>
  <c r="AZ12" i="10"/>
  <c r="AR23" i="10"/>
  <c r="BX11" i="10"/>
  <c r="R11" i="10"/>
  <c r="AY14" i="10"/>
  <c r="AK22" i="10"/>
  <c r="AO24" i="10"/>
  <c r="AV24" i="10"/>
  <c r="AT24" i="10"/>
  <c r="AS24" i="10"/>
  <c r="AT21" i="10"/>
  <c r="V21" i="10"/>
  <c r="AP21" i="10"/>
  <c r="Y21" i="10"/>
  <c r="AO21" i="10"/>
  <c r="AE21" i="10"/>
  <c r="AA21" i="10"/>
  <c r="AI21" i="10"/>
  <c r="AF21" i="10"/>
  <c r="U21" i="10"/>
  <c r="AK21" i="10"/>
  <c r="AJ22" i="10"/>
  <c r="O22" i="10"/>
  <c r="U22" i="10"/>
  <c r="W22" i="10"/>
  <c r="AB22" i="10"/>
  <c r="AH22" i="10"/>
  <c r="AS22" i="10"/>
  <c r="BY13" i="10"/>
  <c r="BO13" i="10"/>
  <c r="AE13" i="10"/>
  <c r="X13" i="10"/>
  <c r="CC13" i="10"/>
  <c r="AB10" i="10"/>
  <c r="AR10" i="10"/>
  <c r="CI10" i="10"/>
  <c r="CJ10" i="10"/>
  <c r="AG10" i="10"/>
  <c r="AD10" i="10"/>
  <c r="BZ10" i="10"/>
  <c r="AW10" i="10"/>
  <c r="CP10" i="10"/>
  <c r="AT10" i="10"/>
  <c r="CV10" i="10"/>
  <c r="BX10" i="10"/>
  <c r="AQ10" i="10"/>
  <c r="AV10" i="10"/>
  <c r="CE10" i="10"/>
  <c r="Q10" i="10"/>
  <c r="BM10" i="10"/>
  <c r="BI10" i="10"/>
  <c r="AX10" i="10"/>
  <c r="BT10" i="10"/>
  <c r="BE10" i="10"/>
  <c r="R10" i="10"/>
  <c r="BN10" i="10"/>
  <c r="CR10" i="10"/>
  <c r="BU18" i="10"/>
  <c r="CI13" i="10"/>
  <c r="I10" i="10"/>
  <c r="Y10" i="10"/>
  <c r="BC18" i="10"/>
  <c r="BM18" i="10"/>
  <c r="AA12" i="10"/>
  <c r="AS12" i="10"/>
  <c r="L13" i="10"/>
  <c r="Q13" i="10"/>
  <c r="AS10" i="10"/>
  <c r="L18" i="10"/>
  <c r="U16" i="10"/>
  <c r="AN14" i="10"/>
  <c r="K12" i="10"/>
  <c r="BT13" i="10"/>
  <c r="AW13" i="10"/>
  <c r="AJ13" i="10"/>
  <c r="AH13" i="10"/>
  <c r="BF10" i="10"/>
  <c r="CB11" i="10"/>
  <c r="BT11" i="10"/>
  <c r="Z10" i="10"/>
  <c r="I18" i="10"/>
  <c r="AP18" i="10"/>
  <c r="AV18" i="10"/>
  <c r="BG18" i="10"/>
  <c r="CK18" i="10"/>
  <c r="BL10" i="10"/>
  <c r="J16" i="10"/>
  <c r="AI16" i="10"/>
  <c r="CB10" i="10"/>
  <c r="CN17" i="10"/>
  <c r="CW17" i="10"/>
  <c r="N17" i="10"/>
  <c r="BE17" i="10"/>
  <c r="BO10" i="10"/>
  <c r="BK14" i="10"/>
  <c r="BF14" i="10"/>
  <c r="CW12" i="10"/>
  <c r="AD12" i="10"/>
  <c r="CK12" i="10"/>
  <c r="BS12" i="10"/>
  <c r="CH10" i="10"/>
  <c r="CF13" i="10"/>
  <c r="N13" i="10"/>
  <c r="BD13" i="10"/>
  <c r="BZ13" i="10"/>
  <c r="BF13" i="10"/>
  <c r="BS10" i="10"/>
  <c r="BW11" i="10"/>
  <c r="CV11" i="10"/>
  <c r="CZ11" i="10"/>
  <c r="CG11" i="10"/>
  <c r="AA23" i="10"/>
  <c r="T23" i="10"/>
  <c r="BA10" i="10"/>
  <c r="BP10" i="10"/>
  <c r="BV10" i="10"/>
  <c r="V10" i="10"/>
  <c r="I13" i="10"/>
  <c r="AN18" i="10"/>
  <c r="P18" i="10"/>
  <c r="BN16" i="10"/>
  <c r="BB10" i="10"/>
  <c r="BQ13" i="10"/>
  <c r="BI13" i="10"/>
  <c r="CS13" i="10"/>
  <c r="AO10" i="10"/>
  <c r="CI18" i="10"/>
  <c r="AE18" i="10"/>
  <c r="CU16" i="10"/>
  <c r="CH14" i="10"/>
  <c r="I12" i="10"/>
  <c r="BA12" i="10"/>
  <c r="BH10" i="10"/>
  <c r="M13" i="10"/>
  <c r="CV13" i="10"/>
  <c r="J13" i="10"/>
  <c r="CY11" i="10"/>
  <c r="AL10" i="10"/>
  <c r="J10" i="10"/>
  <c r="BD10" i="10"/>
  <c r="V18" i="10"/>
  <c r="AS18" i="10"/>
  <c r="AZ10" i="10"/>
  <c r="AF17" i="10"/>
  <c r="AE17" i="10"/>
  <c r="AN10" i="10"/>
  <c r="S14" i="10"/>
  <c r="CT12" i="10"/>
  <c r="BF12" i="10"/>
  <c r="BU10" i="10"/>
  <c r="AL13" i="10"/>
  <c r="M11" i="10"/>
  <c r="CJ11" i="10"/>
  <c r="CU10" i="10"/>
  <c r="W10" i="10"/>
  <c r="BY10" i="10"/>
  <c r="BJ18" i="10"/>
  <c r="BQ18" i="10"/>
  <c r="BL18" i="10"/>
  <c r="BV18" i="10"/>
  <c r="CW18" i="10"/>
  <c r="CO10" i="10"/>
  <c r="AN16" i="10"/>
  <c r="BK16" i="10"/>
  <c r="CM10" i="10"/>
  <c r="CO17" i="10"/>
  <c r="J17" i="10"/>
  <c r="AD17" i="10"/>
  <c r="CF17" i="10"/>
  <c r="BW10" i="10"/>
  <c r="Y14" i="10"/>
  <c r="BA14" i="10"/>
  <c r="CY12" i="10"/>
  <c r="BN12" i="10"/>
  <c r="AK12" i="10"/>
  <c r="CF12" i="10"/>
  <c r="BR10" i="10"/>
  <c r="AC13" i="10"/>
  <c r="CK13" i="10"/>
  <c r="BW13" i="10"/>
  <c r="CN13" i="10"/>
  <c r="CD13" i="10"/>
  <c r="AT23" i="10"/>
  <c r="AK10" i="10"/>
  <c r="AR11" i="10"/>
  <c r="O11" i="10"/>
  <c r="U11" i="10"/>
  <c r="CT11" i="10"/>
  <c r="V23" i="10"/>
  <c r="AI10" i="10"/>
  <c r="AH23" i="10"/>
  <c r="P23" i="10"/>
  <c r="CT10" i="10"/>
  <c r="CY10" i="10"/>
  <c r="CF10" i="10"/>
  <c r="BU13" i="10"/>
  <c r="P13" i="10"/>
  <c r="CN10" i="10"/>
  <c r="BC13" i="10"/>
  <c r="CL10" i="10"/>
  <c r="CQ18" i="10"/>
  <c r="BD18" i="10"/>
  <c r="BY18" i="10"/>
  <c r="BM17" i="10"/>
  <c r="BQ12" i="10"/>
  <c r="BZ18" i="10"/>
  <c r="CN18" i="10"/>
  <c r="CC18" i="10"/>
  <c r="M10" i="10"/>
  <c r="CZ16" i="10"/>
  <c r="BC16" i="10"/>
  <c r="CZ10" i="10"/>
  <c r="Z17" i="10"/>
  <c r="AK17" i="10"/>
  <c r="AX17" i="10"/>
  <c r="CK10" i="10"/>
  <c r="AI14" i="10"/>
  <c r="BM14" i="10"/>
  <c r="J12" i="10"/>
  <c r="N12" i="10"/>
  <c r="BT12" i="10"/>
  <c r="U12" i="10"/>
  <c r="AY10" i="10"/>
  <c r="CG13" i="10"/>
  <c r="BJ13" i="10"/>
  <c r="R13" i="10"/>
  <c r="U13" i="10"/>
  <c r="AI13" i="10"/>
  <c r="CS10" i="10"/>
  <c r="BV11" i="10"/>
  <c r="AE11" i="10"/>
  <c r="AK11" i="10"/>
  <c r="J11" i="10"/>
  <c r="AB23" i="10"/>
  <c r="CA10" i="10"/>
  <c r="AE10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CI15" i="10"/>
  <c r="N16" i="10"/>
  <c r="AN15" i="10"/>
  <c r="CQ15" i="10"/>
  <c r="CD16" i="10"/>
  <c r="BZ16" i="10"/>
  <c r="BT15" i="10"/>
  <c r="BU16" i="10"/>
  <c r="BQ16" i="10"/>
  <c r="V16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M14" i="10"/>
  <c r="BU14" i="10"/>
  <c r="BZ14" i="10"/>
  <c r="BG14" i="10"/>
  <c r="AP14" i="10"/>
  <c r="CX14" i="10"/>
  <c r="AS14" i="10"/>
  <c r="CI14" i="10"/>
  <c r="CU14" i="10"/>
  <c r="BW14" i="10"/>
  <c r="AB14" i="10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CS11" i="10"/>
  <c r="AW11" i="10"/>
  <c r="AY11" i="10"/>
  <c r="BA11" i="10"/>
  <c r="BQ11" i="10"/>
  <c r="V11" i="10"/>
  <c r="AG22" i="10"/>
  <c r="AP22" i="10"/>
  <c r="AU22" i="10"/>
  <c r="AT12" i="10"/>
  <c r="X12" i="10"/>
  <c r="M12" i="10"/>
  <c r="AI12" i="10"/>
  <c r="BB12" i="10"/>
  <c r="BR12" i="10"/>
  <c r="AH12" i="10"/>
  <c r="CJ12" i="10"/>
  <c r="CH13" i="10"/>
  <c r="CZ13" i="10"/>
  <c r="AZ13" i="10"/>
  <c r="CL13" i="10"/>
  <c r="AN13" i="10"/>
  <c r="CB13" i="10"/>
  <c r="CA13" i="10"/>
  <c r="AT13" i="10"/>
  <c r="AM11" i="10"/>
  <c r="W11" i="10"/>
  <c r="BK11" i="10"/>
  <c r="CF11" i="10"/>
  <c r="CI11" i="10"/>
  <c r="CK11" i="10"/>
  <c r="CR11" i="10"/>
  <c r="AT11" i="10"/>
  <c r="M23" i="10"/>
  <c r="AE22" i="10"/>
  <c r="CE12" i="10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AD13" i="10"/>
  <c r="AQ13" i="10"/>
  <c r="Z13" i="10"/>
  <c r="AG13" i="10"/>
  <c r="BX13" i="10"/>
  <c r="T13" i="10"/>
  <c r="K13" i="10"/>
  <c r="BR13" i="10"/>
  <c r="BB11" i="10"/>
  <c r="Y11" i="10"/>
  <c r="N11" i="10"/>
  <c r="P11" i="10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AF11" i="10"/>
  <c r="CD11" i="10"/>
  <c r="AV22" i="10"/>
  <c r="CN12" i="10"/>
  <c r="BW12" i="10"/>
  <c r="BI12" i="10"/>
  <c r="CD12" i="10"/>
  <c r="CZ12" i="10"/>
  <c r="AL12" i="10"/>
  <c r="S12" i="10"/>
  <c r="CH12" i="10"/>
  <c r="CW13" i="10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U11" i="10"/>
  <c r="Z11" i="10"/>
  <c r="BL11" i="10"/>
  <c r="BN11" i="10"/>
  <c r="BS11" i="10"/>
  <c r="CQ11" i="10"/>
  <c r="CV25" i="10" l="1"/>
  <c r="BZ25" i="10"/>
  <c r="H24" i="10"/>
  <c r="BO25" i="10"/>
  <c r="BP25" i="10"/>
  <c r="J25" i="10"/>
  <c r="BH25" i="10"/>
  <c r="CA25" i="10"/>
  <c r="X25" i="10"/>
  <c r="BW25" i="10"/>
  <c r="O25" i="10"/>
  <c r="BJ25" i="10"/>
  <c r="AE25" i="10"/>
  <c r="Y25" i="10"/>
  <c r="H10" i="10"/>
  <c r="BG25" i="10"/>
  <c r="BA25" i="10"/>
  <c r="AN25" i="10"/>
  <c r="AO25" i="10"/>
  <c r="AQ25" i="10"/>
  <c r="BK25" i="10"/>
  <c r="AH25" i="10"/>
  <c r="CQ25" i="10"/>
  <c r="S25" i="10"/>
  <c r="W25" i="10"/>
  <c r="BR25" i="10"/>
  <c r="H21" i="10"/>
  <c r="BS25" i="10"/>
  <c r="BC25" i="10"/>
  <c r="BL25" i="10"/>
  <c r="BY25" i="10"/>
  <c r="BN25" i="10"/>
  <c r="AZ25" i="10"/>
  <c r="AI25" i="10"/>
  <c r="BF25" i="10"/>
  <c r="CT25" i="10"/>
  <c r="AJ25" i="10"/>
  <c r="L25" i="10"/>
  <c r="AP25" i="10"/>
  <c r="H22" i="10"/>
  <c r="R25" i="10"/>
  <c r="CL25" i="10"/>
  <c r="H13" i="10"/>
  <c r="CK25" i="10"/>
  <c r="BX25" i="10"/>
  <c r="AF25" i="10"/>
  <c r="AM25" i="10"/>
  <c r="CW25" i="10"/>
  <c r="P25" i="10"/>
  <c r="H18" i="10"/>
  <c r="AX25" i="10"/>
  <c r="N25" i="10"/>
  <c r="AR25" i="10"/>
  <c r="CX25" i="10"/>
  <c r="H12" i="10"/>
  <c r="AB25" i="10"/>
  <c r="U25" i="10"/>
  <c r="CZ25" i="10"/>
  <c r="BU25" i="10"/>
  <c r="BI25" i="10"/>
  <c r="CM25" i="10"/>
  <c r="CG25" i="10"/>
  <c r="BV25" i="10"/>
  <c r="CB25" i="10"/>
  <c r="AS25" i="10"/>
  <c r="CE25" i="10"/>
  <c r="CH25" i="10"/>
  <c r="M25" i="10"/>
  <c r="AK25" i="10"/>
  <c r="AU25" i="10"/>
  <c r="AV25" i="10"/>
  <c r="H17" i="10"/>
  <c r="CN25" i="10"/>
  <c r="H23" i="10"/>
  <c r="CD25" i="10"/>
  <c r="CO25" i="10"/>
  <c r="AA25" i="10"/>
  <c r="BQ25" i="10"/>
  <c r="BB25" i="10"/>
  <c r="BM25" i="10"/>
  <c r="CY25" i="10"/>
  <c r="BT25" i="10"/>
  <c r="CU25" i="10"/>
  <c r="I34" i="2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X19" i="10" l="1"/>
  <c r="J19" i="10"/>
  <c r="CG19" i="10"/>
  <c r="K19" i="10"/>
  <c r="CZ19" i="10"/>
  <c r="BH19" i="10"/>
  <c r="BF19" i="10"/>
  <c r="CQ19" i="10"/>
  <c r="CI19" i="10"/>
  <c r="U19" i="10"/>
  <c r="AB19" i="10"/>
  <c r="Y19" i="10"/>
  <c r="AY19" i="10"/>
  <c r="BT19" i="10"/>
  <c r="T19" i="10"/>
  <c r="AG19" i="10"/>
  <c r="AX19" i="10"/>
  <c r="AR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G14" i="2" s="1"/>
  <c r="I31" i="2"/>
  <c r="G13" i="2" l="1"/>
  <c r="H25" i="2"/>
  <c r="H11" i="2"/>
  <c r="N18" i="2"/>
  <c r="G15" i="2"/>
  <c r="F16" i="2"/>
  <c r="F13" i="2"/>
  <c r="E17" i="2"/>
  <c r="I17" i="2" s="1"/>
  <c r="H14" i="2"/>
  <c r="G12" i="2"/>
  <c r="E25" i="2"/>
  <c r="I25" i="2" s="1"/>
  <c r="I26" i="2" s="1"/>
  <c r="F17" i="2"/>
  <c r="G18" i="2"/>
  <c r="H16" i="2"/>
  <c r="G21" i="2"/>
  <c r="G11" i="2"/>
  <c r="G16" i="2"/>
  <c r="H12" i="2"/>
  <c r="H18" i="2"/>
  <c r="E12" i="2"/>
  <c r="I12" i="2" s="1"/>
  <c r="H13" i="2"/>
  <c r="N21" i="2"/>
  <c r="N15" i="2"/>
  <c r="H15" i="2"/>
  <c r="E15" i="2"/>
  <c r="I15" i="2" s="1"/>
  <c r="F21" i="2"/>
  <c r="G25" i="2"/>
  <c r="E16" i="2"/>
  <c r="I16" i="2" s="1"/>
  <c r="H21" i="2"/>
  <c r="F15" i="2"/>
  <c r="F18" i="2"/>
  <c r="H17" i="2"/>
  <c r="N25" i="2"/>
  <c r="F25" i="2"/>
  <c r="N11" i="2"/>
  <c r="E11" i="2"/>
  <c r="F14" i="2"/>
  <c r="E14" i="2"/>
  <c r="N17" i="2"/>
  <c r="N12" i="2"/>
  <c r="N13" i="2"/>
  <c r="F12" i="2"/>
  <c r="F11" i="2"/>
  <c r="N16" i="2"/>
  <c r="E21" i="2"/>
  <c r="I21" i="2" s="1"/>
  <c r="K21" i="2" s="1"/>
  <c r="E18" i="2"/>
  <c r="I18" i="2" s="1"/>
  <c r="E13" i="2"/>
  <c r="I13" i="2" s="1"/>
  <c r="G17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<sst xmlns="http://schemas.openxmlformats.org/spreadsheetml/2006/main" count="917" uniqueCount="255">
  <si>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</si>
  <si>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</si>
  <si>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</si>
  <si>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</si>
  <si>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</si>
  <si>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</si>
  <si>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</si>
  <si>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</si>
  <si>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</si>
  <si>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</si>
  <si>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</si>
  <si>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</si>
  <si>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</si>
  <si>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</si>
  <si>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</si>
  <si>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</si>
  <si>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</si>
  <si>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</si>
  <si>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</si>
  <si>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</si>
  <si>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</si>
  <si>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</si>
  <si>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</si>
  <si>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</si>
  <si>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</si>
  <si>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</si>
  <si>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</si>
  <si>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</si>
  <si>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</si>
  <si>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</si>
  <si>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</si>
  <si>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</si>
  <si>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</si>
  <si>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</si>
  <si>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</si>
  <si>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</si>
  <si>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</si>
  <si>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</si>
  <si>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</si>
  <si>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</si>
  <si>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</si>
  <si>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</si>
  <si>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</si>
  <si>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</si>
  <si>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</si>
  <si>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</si>
  <si>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</si>
  <si>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</si>
  <si>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</si>
  <si>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</si>
  <si>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</si>
  <si>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</si>
  <si>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</si>
  <si>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</si>
  <si>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</si>
  <si>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</si>
  <si>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</si>
  <si>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</si>
  <si>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</si>
  <si>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</si>
  <si>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</si>
  <si>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</si>
  <si>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</si>
  <si>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</si>
  <si>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</si>
  <si>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</si>
  <si>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</si>
  <si>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</si>
  <si>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</si>
  <si>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</si>
  <si>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</si>
  <si>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</si>
  <si>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</si>
  <si>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</si>
  <si>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</si>
  <si>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</si>
  <si>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</si>
  <si>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</si>
  <si>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</si>
  <si>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</si>
  <si>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</si>
  <si>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</si>
  <si>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</si>
  <si>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</si>
  <si>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</si>
  <si>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</si>
  <si>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</si>
  <si>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</si>
  <si>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</si>
  <si>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</si>
  <si>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</si>
  <si>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</si>
  <si>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</si>
  <si>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</si>
  <si>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</si>
  <si>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</si>
  <si>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</si>
  <si>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</si>
  <si>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</si>
  <si>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</si>
  <si>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</si>
  <si>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</si>
  <si>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</si>
  <si>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</si>
  <si>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</si>
  <si>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</si>
  <si>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</si>
  <si>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</si>
  <si>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</si>
  <si>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</si>
  <si>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</si>
  <si>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</si>
  <si>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</si>
  <si>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</si>
  <si>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</si>
  <si>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</si>
  <si>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</si>
  <si>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</si>
  <si>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</si>
  <si>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</si>
  <si>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</si>
  <si>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</si>
  <si>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</si>
  <si>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</si>
  <si>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</si>
  <si>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</si>
  <si>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</si>
  <si>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</si>
  <si>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</si>
  <si>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</si>
  <si>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</si>
  <si>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</si>
  <si>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</si>
  <si>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</si>
  <si>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</si>
  <si>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</si>
  <si>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</si>
  <si>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</si>
  <si>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</si>
  <si>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</si>
  <si>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</si>
  <si>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</si>
  <si>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</si>
  <si>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</si>
  <si>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</si>
  <si>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</si>
  <si>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</si>
  <si>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</si>
  <si>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</si>
  <si>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</si>
  <si>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</si>
  <si>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</si>
  <si>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</si>
  <si>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</si>
  <si>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</si>
  <si>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</si>
  <si>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</si>
  <si>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</si>
  <si>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</si>
  <si>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</si>
  <si>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</si>
  <si>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</si>
  <si>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</si>
  <si>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</si>
  <si>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</si>
  <si>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</si>
  <si>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</si>
  <si>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</si>
  <si>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</si>
  <si>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</si>
  <si>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</si>
  <si>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</si>
  <si>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</si>
  <si>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</si>
  <si>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</si>
  <si>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</si>
  <si>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</si>
  <si>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</si>
  <si>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</si>
  <si>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</si>
  <si>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</si>
  <si>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</si>
  <si>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</si>
  <si>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</si>
  <si>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</si>
  <si>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</si>
  <si>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</si>
  <si>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</si>
  <si>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</si>
  <si>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</si>
  <si>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</si>
  <si>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</si>
  <si>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</si>
  <si>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</si>
  <si>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</si>
  <si>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</si>
  <si>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</si>
  <si>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</si>
  <si>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</si>
  <si>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</si>
  <si>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</si>
  <si>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</si>
  <si>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</si>
  <si>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</si>
  <si>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</si>
  <si>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</si>
  <si>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</si>
  <si>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</si>
  <si>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</si>
  <si>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</si>
  <si>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</si>
  <si>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</si>
  <si>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</si>
  <si>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</si>
  <si>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</si>
  <si>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</si>
  <si>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</si>
  <si>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</si>
  <si>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</si>
  <si>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</si>
  <si>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</si>
  <si>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</si>
  <si>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</si>
  <si>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</si>
  <si>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</si>
  <si>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</si>
  <si>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</si>
  <si>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</si>
  <si>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</si>
  <si>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</si>
  <si>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</si>
  <si>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</si>
  <si>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</si>
  <si>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</si>
  <si>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</si>
  <si>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</si>
  <si>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</si>
  <si>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</si>
  <si>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</si>
  <si>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</si>
  <si>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</si>
  <si>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</si>
  <si>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</si>
  <si>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</si>
  <si>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</si>
  <si>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</si>
  <si>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</si>
  <si>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</si>
  <si>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Controlador MPPT de  60 A a 1600 W con eficiencia superior a 98%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</si>
  <si>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</si>
  <si>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</si>
  <si>
    <t>Transporte terrestre Bogotá - Puerto Guzmán incluye cargue en Bogotá</t>
  </si>
  <si>
    <t>Transporte (Terrestre) Puerto Guzmán - Cabecera Veredas Beneficiarias, incluye cargue y descargue de materiales.</t>
  </si>
  <si>
    <t>IMPLEMENTACIÓN DE SOLUCIONES SOLARES FOTOVOLTAICAS SSFV EN EL MARCO DE LA ESTRATEGIA NACIONAL DE COMUNIDADES ENERGÉTICAS EN EL MUNICIPIO DE PUERTO GUZMÁN DEPARTAMENTO DE PUTUMAYO</t>
  </si>
  <si>
    <t>CONSTRUCCIÓN INTEGRAL DE SOLUCIONES INDIVIDUALES FOTOVOLTAICAS PARA LA GENERACIÓN DE ENERGÍA ELÉCTRICA EN VIVIENDA RURAL DISPERSA, EN EL MUNICIPIO DE PUERTO GUZMÁN EN EL DEPARTAMENTO DEL 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</si>
</sst>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VILLAGARZON%202025/SUBSANACIONES/PRESUPUESTO/Presupuesto%20Villagarz&#243;n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GENERAL"/>
      <sheetName val="CADENA DE VALOR"/>
      <sheetName val="AIU"/>
      <sheetName val="INTERVENTORIA"/>
      <sheetName val="APOY_-_CAPA"/>
      <sheetName val="APU"/>
      <sheetName val="F_P__y_F_M"/>
      <sheetName val="Comp__Ambiental"/>
      <sheetName val="MEMORIA_CANTIDAD"/>
      <sheetName val="CRONOGRAMA"/>
      <sheetName val="Datos_Presupuesto"/>
      <sheetName val="Diseño"/>
      <sheetName val="Datos_Diseño"/>
      <sheetName val="TRANSPORTE"/>
      <sheetName val="E. TRANSPORTE"/>
      <sheetName val="RENDIMIENTOS"/>
    </sheetNames>
    <sheetDataSet>
      <sheetData sheetId="0" refreshError="1"/>
      <sheetData sheetId="1" refreshError="1">
        <row r="1">
          <cell r="E1" t="str">
            <v>MS</v>
          </cell>
          <cell r="F1" t="str">
            <v>MOS</v>
          </cell>
          <cell r="G1" t="str">
            <v>TS</v>
          </cell>
          <cell r="H1" t="str">
            <v>EYHS</v>
          </cell>
        </row>
        <row r="3">
          <cell r="B3" t="str">
            <v>CONSTRUCCIÓN INTEGRAL DE SOLUCIONES INDIVIDUALES FOTOVOLTAICAS PARA LA GENERACIÓN DE ENERGÍA ELÉCTRICA EN VIVIENDA RURAL DISPERSA, EN EL MUNICIPIO DE  VILLAGARZÓN EN EL DEPARTAMENTO DEL PUTUMAYO</v>
          </cell>
        </row>
        <row r="6">
          <cell r="B6" t="str">
            <v>ANÁLISIS PRESUPUESTO GENERAL</v>
          </cell>
        </row>
        <row r="8">
          <cell r="B8" t="str">
            <v>ÍTEM</v>
          </cell>
          <cell r="C8" t="str">
            <v xml:space="preserve">DESCRIPCIÓN </v>
          </cell>
          <cell r="E8" t="str">
            <v>COSTOS TOTALES</v>
          </cell>
          <cell r="I8" t="str">
            <v xml:space="preserve">VR UNITARIO </v>
          </cell>
        </row>
        <row r="9">
          <cell r="D9" t="str">
            <v>CANTIDAD</v>
          </cell>
          <cell r="E9" t="str">
            <v>MATERIALES</v>
          </cell>
          <cell r="F9" t="str">
            <v>MANO OBRA</v>
          </cell>
          <cell r="G9" t="str">
            <v>TRANSPORTES</v>
          </cell>
          <cell r="H9" t="str">
            <v>E &amp; H</v>
          </cell>
        </row>
        <row r="10">
          <cell r="B10">
            <v>1</v>
          </cell>
          <cell r="C10" t="str">
            <v>IMPLEMENTACIÓN Y PUESTA EN FUNCIONAMIENTO DE EQUIPOS PARA LA OPERACIÓN FOTOVOLTAICA</v>
          </cell>
        </row>
        <row r="11">
          <cell r="B11">
            <v>1.1000000000000001</v>
          </cell>
          <cell r="C11" t="str">
            <v>Replanteo y Localización de Usuarios</v>
          </cell>
          <cell r="D11">
            <v>293</v>
          </cell>
          <cell r="E11">
            <v>0</v>
          </cell>
          <cell r="F11">
            <v>45035385.379595861</v>
          </cell>
          <cell r="G11">
            <v>9531298.4930361602</v>
          </cell>
          <cell r="H11">
            <v>93911884.051885292</v>
          </cell>
          <cell r="I11">
            <v>148478567.9245173</v>
          </cell>
        </row>
        <row r="12">
          <cell r="B12">
            <v>1.2</v>
          </cell>
          <cell r="C12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12">
            <v>293</v>
          </cell>
          <cell r="E12">
            <v>941207719.89658666</v>
          </cell>
          <cell r="F12">
            <v>50039317.088439845</v>
          </cell>
          <cell r="G12">
            <v>97200944.535862207</v>
          </cell>
          <cell r="H12">
            <v>2659994.7834365317</v>
          </cell>
          <cell r="I12">
            <v>1091107976.3043253</v>
          </cell>
        </row>
        <row r="13">
          <cell r="B13">
            <v>1.3</v>
          </cell>
          <cell r="C13" t="str">
            <v>Suministro, Transporte e Instalación de Mastil estructurado de 3 mtrs x160mm con base cuadrada de 330mmx330mm, acero galvanizado, espesor 2.5mm para Modulos de 2 Paneles Solares</v>
          </cell>
          <cell r="D13">
            <v>293</v>
          </cell>
          <cell r="E13">
            <v>769749191.30535924</v>
          </cell>
          <cell r="F13">
            <v>127183264.26645127</v>
          </cell>
          <cell r="G13">
            <v>202501967.78304628</v>
          </cell>
          <cell r="H13">
            <v>6703186.8542600609</v>
          </cell>
          <cell r="I13">
            <v>1106137610.2091167</v>
          </cell>
        </row>
        <row r="14">
          <cell r="B14">
            <v>1.4</v>
          </cell>
          <cell r="C14" t="str">
            <v>Suministro, Transporte e Instalación de Controlador MPPT de  60 A a 1500 W con eficiencia superior a 98%</v>
          </cell>
          <cell r="D14">
            <v>293</v>
          </cell>
          <cell r="E14">
            <v>531613892.22818768</v>
          </cell>
          <cell r="F14">
            <v>17930755.290024277</v>
          </cell>
          <cell r="G14">
            <v>24300236.133965552</v>
          </cell>
          <cell r="H14">
            <v>1383197.2873869964</v>
          </cell>
          <cell r="I14">
            <v>575228080.93956459</v>
          </cell>
        </row>
        <row r="15">
          <cell r="B15">
            <v>1.5</v>
          </cell>
          <cell r="C15" t="str">
            <v>Suministro, Transporte e Instalación de Batería Litio 200 Ah a 25.6 Vdc con Ciclos 6000 a DoD hasta el 80%</v>
          </cell>
          <cell r="D15">
            <v>293</v>
          </cell>
          <cell r="E15">
            <v>2206377984.9144669</v>
          </cell>
          <cell r="F15">
            <v>17930755.290024277</v>
          </cell>
          <cell r="G15">
            <v>54000524.742145672</v>
          </cell>
          <cell r="H15">
            <v>1383197.2873869964</v>
          </cell>
          <cell r="I15">
            <v>2279692462.2340236</v>
          </cell>
        </row>
        <row r="16">
          <cell r="B16">
            <v>1.6</v>
          </cell>
          <cell r="C16" t="str">
            <v>Suministro, Transporte e Instalación de Inversor de onda senoidal pura 24 Vdc a 2000 W con eficiencia superior al 91% de -15 a 60 °C</v>
          </cell>
          <cell r="D16">
            <v>293</v>
          </cell>
          <cell r="E16">
            <v>576516754.43353629</v>
          </cell>
          <cell r="F16">
            <v>17930755.290024277</v>
          </cell>
          <cell r="G16">
            <v>56700550.979252957</v>
          </cell>
          <cell r="H16">
            <v>1383197.2873869964</v>
          </cell>
          <cell r="I16">
            <v>652531257.99020052</v>
          </cell>
        </row>
        <row r="17">
          <cell r="B17">
            <v>1.7</v>
          </cell>
          <cell r="C17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17">
            <v>293</v>
          </cell>
          <cell r="E17">
            <v>835326812.44908631</v>
          </cell>
          <cell r="F17">
            <v>71723021.160097107</v>
          </cell>
          <cell r="G17">
            <v>87750852.705986708</v>
          </cell>
          <cell r="H17">
            <v>5319989.5668730633</v>
          </cell>
          <cell r="I17">
            <v>1000120675.8820432</v>
          </cell>
        </row>
        <row r="18">
          <cell r="B18">
            <v>2.2000000000000002</v>
          </cell>
          <cell r="C18" t="str">
            <v xml:space="preserve">Sistema de puesta a tierra  con varilla de cobre 2,4m x 5/8" tratamiento de suelos </v>
          </cell>
          <cell r="D18">
            <v>293</v>
          </cell>
          <cell r="E18">
            <v>179774777.15237141</v>
          </cell>
          <cell r="F18">
            <v>100078634.17687969</v>
          </cell>
          <cell r="G18">
            <v>50625491.945761569</v>
          </cell>
          <cell r="H18">
            <v>5319989.5668730633</v>
          </cell>
          <cell r="I18">
            <v>335798892.84188575</v>
          </cell>
        </row>
        <row r="19">
          <cell r="C19" t="str">
            <v xml:space="preserve">Subtotal </v>
          </cell>
          <cell r="I19">
            <v>7189095524.325676</v>
          </cell>
        </row>
        <row r="20">
          <cell r="B20" t="str">
            <v>2.0</v>
          </cell>
          <cell r="C20" t="str">
            <v>SISTEMA DE MEDICIÓN Y GESTIÓN DE ENERGÍA</v>
          </cell>
        </row>
        <row r="21">
          <cell r="B21">
            <v>2.1</v>
          </cell>
          <cell r="C21" t="str">
            <v>Medidor prepago monofásico con sistema de gestión de recaudo con comunicación off line, Alambrado tipo riel DIN 120V-220V 5A (80A) (Unidad de Control de Medición+ Control de interface de usuario)</v>
          </cell>
          <cell r="D21">
            <v>293</v>
          </cell>
          <cell r="E21">
            <v>449822821.89197296</v>
          </cell>
          <cell r="F21">
            <v>25436652.853290252</v>
          </cell>
          <cell r="G21">
            <v>105301023.24718405</v>
          </cell>
          <cell r="H21">
            <v>1383197.2873869964</v>
          </cell>
          <cell r="I21">
            <v>581943695.27983427</v>
          </cell>
        </row>
        <row r="23">
          <cell r="C23" t="str">
            <v xml:space="preserve">Subtotal </v>
          </cell>
          <cell r="I23">
            <v>581943695.27983427</v>
          </cell>
        </row>
        <row r="24">
          <cell r="B24" t="str">
            <v>3.0</v>
          </cell>
          <cell r="C24" t="str">
            <v>INSTALACIONES INTERNAS</v>
          </cell>
        </row>
        <row r="25">
          <cell r="B25">
            <v>3.1</v>
          </cell>
          <cell r="C25" t="str">
            <v>Suministro, transporte e instalación de kit basico de instalaciones internas ( (5) salidas de iluminación de led 10W a 120v y (5) salidas tomacorrientes doble con polo a tierra 120V 15A)</v>
          </cell>
          <cell r="D25">
            <v>293</v>
          </cell>
          <cell r="E25">
            <v>386139208.33673567</v>
          </cell>
          <cell r="F25">
            <v>203493222.82632202</v>
          </cell>
          <cell r="G25">
            <v>105301023.24718405</v>
          </cell>
          <cell r="H25">
            <v>10639979.133746127</v>
          </cell>
          <cell r="I25">
            <v>705573433.54398787</v>
          </cell>
        </row>
        <row r="26">
          <cell r="C26" t="str">
            <v xml:space="preserve">Subtotal </v>
          </cell>
          <cell r="I26">
            <v>705573433.54398787</v>
          </cell>
        </row>
        <row r="27">
          <cell r="B27" t="str">
            <v>SUBTOTAL COSTOS DIRECTOS</v>
          </cell>
          <cell r="I27">
            <v>6514452121.0500002</v>
          </cell>
        </row>
        <row r="28">
          <cell r="B28" t="str">
            <v>ADMINISTRACIÓN</v>
          </cell>
          <cell r="H28">
            <v>0.24120115945886159</v>
          </cell>
          <cell r="I28">
            <v>1571293404.8365002</v>
          </cell>
        </row>
        <row r="29">
          <cell r="B29" t="str">
            <v>IMPREVISTOS</v>
          </cell>
          <cell r="H29">
            <v>0.01</v>
          </cell>
          <cell r="I29">
            <v>65144521.210500002</v>
          </cell>
        </row>
        <row r="30">
          <cell r="B30" t="str">
            <v>UTILIDAD</v>
          </cell>
          <cell r="H30">
            <v>0.05</v>
          </cell>
          <cell r="I30">
            <v>325722606.05250001</v>
          </cell>
        </row>
        <row r="31">
          <cell r="B31" t="str">
            <v>SUBTOTAL COSTOS INDIRECTOS</v>
          </cell>
          <cell r="H31">
            <v>0.30120115945886156</v>
          </cell>
          <cell r="I31">
            <v>1962160532.0995002</v>
          </cell>
        </row>
        <row r="32">
          <cell r="B32" t="str">
            <v>COSTOS DIRECTOS + INDIRECTOS</v>
          </cell>
          <cell r="I32">
            <v>8476612653.1494999</v>
          </cell>
        </row>
        <row r="33">
          <cell r="B33" t="str">
            <v>INTERVENTORÍA TÉCNICA</v>
          </cell>
          <cell r="H33">
            <v>9.9828436184733235E-2</v>
          </cell>
          <cell r="I33">
            <v>650327567.84474003</v>
          </cell>
        </row>
        <row r="34">
          <cell r="B34" t="str">
            <v>APOYO A LA SUPERVISIÓN</v>
          </cell>
          <cell r="H34">
            <v>9.7939214252167044E-3</v>
          </cell>
          <cell r="I34">
            <v>63802032.201900005</v>
          </cell>
        </row>
        <row r="35">
          <cell r="B35" t="str">
            <v>CAPACITACIÓN A USUARIOS</v>
          </cell>
          <cell r="H35">
            <v>5.7906028588819653E-3</v>
          </cell>
          <cell r="I35">
            <v>37722605.076201811</v>
          </cell>
        </row>
        <row r="36">
          <cell r="B36" t="str">
            <v>TOTAL PROYECTO</v>
          </cell>
          <cell r="I36">
            <v>9228464858.2723427</v>
          </cell>
        </row>
        <row r="37">
          <cell r="G37" t="str">
            <v>DURACION DEL PROYECTO (meses)</v>
          </cell>
          <cell r="H37">
            <v>10</v>
          </cell>
        </row>
        <row r="38">
          <cell r="G38" t="str">
            <v>NUMERO DE USUARIOS (und)</v>
          </cell>
          <cell r="H38">
            <v>293</v>
          </cell>
        </row>
        <row r="39">
          <cell r="B39" t="str">
            <v>___________________________________</v>
          </cell>
          <cell r="G39" t="str">
            <v>COSTO POR USUARIO ($)</v>
          </cell>
          <cell r="H39">
            <v>31496467.093079668</v>
          </cell>
        </row>
        <row r="40">
          <cell r="B40" t="str">
            <v>DAVID MONTAÑO OLMEDO</v>
          </cell>
        </row>
        <row r="41">
          <cell r="B41" t="str">
            <v>1088262917 - CL205-91010</v>
          </cell>
        </row>
        <row r="42">
          <cell r="B42" t="str">
            <v>INGENIERO ELECTRICISTA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D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4">
          <cell r="D4" t="str">
            <v>ANÁLISIS DE PRECIOS UNITARIOS</v>
          </cell>
        </row>
        <row r="6">
          <cell r="E6" t="str">
            <v>Replanteo y Localización de Usuarios</v>
          </cell>
          <cell r="J6" t="str">
            <v>UNIDAD</v>
          </cell>
          <cell r="K6" t="str">
            <v>UN</v>
          </cell>
        </row>
        <row r="7">
          <cell r="D7" t="str">
            <v>MATERIALES</v>
          </cell>
        </row>
        <row r="8">
          <cell r="A8">
            <v>1.1000000000000001</v>
          </cell>
          <cell r="C8" t="str">
            <v>ID</v>
          </cell>
          <cell r="D8" t="str">
            <v>ÍTEM</v>
          </cell>
          <cell r="E8" t="str">
            <v>DESCRIPCIÓN DE MATERIALES</v>
          </cell>
          <cell r="F8" t="str">
            <v>UNID.</v>
          </cell>
          <cell r="G8" t="str">
            <v>CANT.</v>
          </cell>
          <cell r="H8" t="str">
            <v>VR. UNIT.  + IVA</v>
          </cell>
          <cell r="I8" t="str">
            <v>VALOR ANTES DE IVA</v>
          </cell>
          <cell r="J8" t="str">
            <v>VALOR IVA</v>
          </cell>
          <cell r="K8" t="str">
            <v>VR. PARCIAL</v>
          </cell>
        </row>
        <row r="9">
          <cell r="A9">
            <v>1.1000000000000001</v>
          </cell>
        </row>
        <row r="10">
          <cell r="A10">
            <v>1.1000000000000001</v>
          </cell>
          <cell r="C10" t="str">
            <v>MS</v>
          </cell>
          <cell r="E10" t="str">
            <v>SUBTOTAL MATERIALES</v>
          </cell>
          <cell r="K10">
            <v>0</v>
          </cell>
        </row>
        <row r="11">
          <cell r="A11">
            <v>1.1000000000000001</v>
          </cell>
          <cell r="C11" t="str">
            <v>EYH</v>
          </cell>
        </row>
        <row r="12">
          <cell r="A12">
            <v>1.1000000000000001</v>
          </cell>
          <cell r="C12" t="str">
            <v>DEYH</v>
          </cell>
          <cell r="D12" t="str">
            <v>ÍTEM</v>
          </cell>
          <cell r="E12" t="str">
            <v>DESCRIPCIÓN EQUIPOS y HERRAMIENTAS</v>
          </cell>
          <cell r="F12" t="str">
            <v>UNID.</v>
          </cell>
          <cell r="G12" t="str">
            <v>CANT.</v>
          </cell>
          <cell r="H12" t="str">
            <v>Tarifa/día</v>
          </cell>
          <cell r="I12" t="str">
            <v>Rendimiento</v>
          </cell>
          <cell r="J12" t="str">
            <v>VR. ÍTEM</v>
          </cell>
          <cell r="K12" t="str">
            <v>VR. PARCIAL</v>
          </cell>
        </row>
        <row r="13">
          <cell r="A13">
            <v>1.1000000000000001</v>
          </cell>
          <cell r="C13" t="str">
            <v>EYH3</v>
          </cell>
          <cell r="D13">
            <v>1</v>
          </cell>
          <cell r="E13" t="str">
            <v>Equipo GPS</v>
          </cell>
          <cell r="F13" t="str">
            <v>UND</v>
          </cell>
          <cell r="G13">
            <v>1</v>
          </cell>
          <cell r="H13">
            <v>450000</v>
          </cell>
          <cell r="I13">
            <v>0.25</v>
          </cell>
          <cell r="J13">
            <v>112500</v>
          </cell>
          <cell r="K13">
            <v>112500</v>
          </cell>
        </row>
        <row r="14">
          <cell r="A14">
            <v>1.1000000000000001</v>
          </cell>
          <cell r="C14" t="str">
            <v>EYH4</v>
          </cell>
          <cell r="D14">
            <v>2</v>
          </cell>
          <cell r="E14" t="str">
            <v>Papelería</v>
          </cell>
          <cell r="F14" t="str">
            <v>UND</v>
          </cell>
          <cell r="G14">
            <v>1</v>
          </cell>
          <cell r="H14">
            <v>500300</v>
          </cell>
          <cell r="I14">
            <v>0.25</v>
          </cell>
          <cell r="J14">
            <v>125075</v>
          </cell>
          <cell r="K14">
            <v>125075</v>
          </cell>
        </row>
        <row r="15">
          <cell r="A15">
            <v>1.1000000000000001</v>
          </cell>
          <cell r="C15" t="str">
            <v>EYH5</v>
          </cell>
          <cell r="D15">
            <v>3</v>
          </cell>
          <cell r="E15" t="str">
            <v xml:space="preserve">lapiceros y demas </v>
          </cell>
          <cell r="F15" t="str">
            <v>UND</v>
          </cell>
          <cell r="G15">
            <v>1</v>
          </cell>
          <cell r="H15">
            <v>35000</v>
          </cell>
          <cell r="I15">
            <v>0.25</v>
          </cell>
          <cell r="J15">
            <v>8750</v>
          </cell>
          <cell r="K15">
            <v>8750</v>
          </cell>
        </row>
        <row r="16">
          <cell r="A16">
            <v>1.1000000000000001</v>
          </cell>
          <cell r="C16" t="str">
            <v>EYHS</v>
          </cell>
          <cell r="E16" t="str">
            <v>SUBTOTAL EQUIPOS Y HERRAMIENTAS</v>
          </cell>
          <cell r="K16">
            <v>246325</v>
          </cell>
        </row>
        <row r="17">
          <cell r="A17">
            <v>1.1000000000000001</v>
          </cell>
          <cell r="C17" t="str">
            <v>T</v>
          </cell>
          <cell r="D17" t="str">
            <v>TRANSPORTES</v>
          </cell>
        </row>
        <row r="18">
          <cell r="A18">
            <v>1.1000000000000001</v>
          </cell>
          <cell r="C18" t="str">
            <v>DT</v>
          </cell>
          <cell r="D18" t="str">
            <v>ÍTEM</v>
          </cell>
          <cell r="E18" t="str">
            <v>DESCRIPCIÓN TRANSPORTES</v>
          </cell>
          <cell r="F18" t="str">
            <v>UNID.</v>
          </cell>
          <cell r="G18" t="str">
            <v>PESO</v>
          </cell>
          <cell r="H18" t="str">
            <v>TARIFA/Kg</v>
          </cell>
          <cell r="J18" t="str">
            <v>AJUSTE / VOLUMEN</v>
          </cell>
          <cell r="K18" t="str">
            <v>VR. PARCIAL</v>
          </cell>
        </row>
        <row r="19">
          <cell r="A19">
            <v>1.1000000000000001</v>
          </cell>
          <cell r="C19" t="str">
            <v>T4</v>
          </cell>
          <cell r="D19">
            <v>1</v>
          </cell>
          <cell r="E19" t="str">
            <v>Transporte Interveredal para replanteo</v>
          </cell>
          <cell r="F19" t="str">
            <v>UND</v>
          </cell>
          <cell r="H19">
            <v>25000</v>
          </cell>
          <cell r="K19">
            <v>25000</v>
          </cell>
        </row>
        <row r="20">
          <cell r="A20">
            <v>1.1000000000000001</v>
          </cell>
          <cell r="C20" t="str">
            <v>TS</v>
          </cell>
          <cell r="E20" t="str">
            <v>SUBTOTAL TRANSPORTES</v>
          </cell>
          <cell r="K20">
            <v>25000</v>
          </cell>
        </row>
        <row r="21">
          <cell r="A21">
            <v>1.1000000000000001</v>
          </cell>
          <cell r="C21" t="str">
            <v>MO</v>
          </cell>
          <cell r="D21" t="str">
            <v>MANO DE OBRA</v>
          </cell>
        </row>
        <row r="22">
          <cell r="A22">
            <v>1.1000000000000001</v>
          </cell>
          <cell r="C22" t="str">
            <v>DMO</v>
          </cell>
          <cell r="D22" t="str">
            <v>ÍTEM</v>
          </cell>
          <cell r="E22" t="str">
            <v>DESCRIPCIÓN MANO DE OBRA</v>
          </cell>
          <cell r="F22" t="str">
            <v>Jornal</v>
          </cell>
          <cell r="G22" t="str">
            <v>Fac. Prest.</v>
          </cell>
          <cell r="H22" t="str">
            <v>RENDIM.</v>
          </cell>
          <cell r="J22" t="str">
            <v>VR. ÍTEM</v>
          </cell>
          <cell r="K22" t="str">
            <v>VR. PARCIAL</v>
          </cell>
        </row>
        <row r="23">
          <cell r="A23">
            <v>1.1000000000000001</v>
          </cell>
          <cell r="C23" t="str">
            <v>MO6</v>
          </cell>
          <cell r="D23">
            <v>1</v>
          </cell>
          <cell r="E23" t="str">
            <v>Encuestador</v>
          </cell>
          <cell r="F23">
            <v>1</v>
          </cell>
          <cell r="G23">
            <v>1.75</v>
          </cell>
          <cell r="H23">
            <v>0.25</v>
          </cell>
          <cell r="J23">
            <v>55000</v>
          </cell>
          <cell r="K23">
            <v>24062.5</v>
          </cell>
        </row>
        <row r="24">
          <cell r="A24">
            <v>1.1000000000000001</v>
          </cell>
          <cell r="C24" t="str">
            <v>MO1</v>
          </cell>
          <cell r="D24">
            <v>1</v>
          </cell>
          <cell r="E24" t="str">
            <v>Capataz</v>
          </cell>
          <cell r="F24">
            <v>1</v>
          </cell>
          <cell r="G24">
            <v>1.75</v>
          </cell>
          <cell r="H24">
            <v>0.25</v>
          </cell>
          <cell r="J24">
            <v>125000</v>
          </cell>
          <cell r="K24">
            <v>54687.5</v>
          </cell>
        </row>
        <row r="25">
          <cell r="A25">
            <v>1.1000000000000001</v>
          </cell>
          <cell r="C25" t="str">
            <v>MO2</v>
          </cell>
          <cell r="D25">
            <v>1</v>
          </cell>
          <cell r="E25" t="str">
            <v>Electricista</v>
          </cell>
          <cell r="F25">
            <v>1</v>
          </cell>
          <cell r="G25">
            <v>1.75</v>
          </cell>
          <cell r="H25">
            <v>0.25</v>
          </cell>
          <cell r="J25">
            <v>90000</v>
          </cell>
          <cell r="K25">
            <v>39375</v>
          </cell>
        </row>
        <row r="26">
          <cell r="A26">
            <v>1.1000000000000001</v>
          </cell>
          <cell r="C26" t="str">
            <v>MOS</v>
          </cell>
          <cell r="E26" t="str">
            <v>SUBTOTAL MANO DE OBRA</v>
          </cell>
          <cell r="K26">
            <v>118125</v>
          </cell>
        </row>
        <row r="27">
          <cell r="A27">
            <v>1.1000000000000001</v>
          </cell>
          <cell r="D27">
            <v>1.1000000000000001</v>
          </cell>
          <cell r="E27" t="str">
            <v>VALOR TOTAL UNITARIO ÍTEM 1,1</v>
          </cell>
          <cell r="K27">
            <v>389450</v>
          </cell>
        </row>
        <row r="34">
          <cell r="A34">
            <v>1.2</v>
          </cell>
          <cell r="E34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J34" t="str">
            <v>UNIDAD</v>
          </cell>
          <cell r="K34" t="str">
            <v>UND</v>
          </cell>
        </row>
        <row r="35">
          <cell r="A35">
            <v>1.2</v>
          </cell>
          <cell r="C35" t="str">
            <v>M</v>
          </cell>
          <cell r="D35" t="str">
            <v>MATERIALES</v>
          </cell>
        </row>
        <row r="36">
          <cell r="A36">
            <v>1.2</v>
          </cell>
          <cell r="C36" t="str">
            <v>DM</v>
          </cell>
          <cell r="D36" t="str">
            <v>ÍTEM</v>
          </cell>
          <cell r="E36" t="str">
            <v>DESCRIPCIÓN DE MATERIALES</v>
          </cell>
          <cell r="F36" t="str">
            <v>UNID.</v>
          </cell>
          <cell r="G36" t="str">
            <v>CANT.</v>
          </cell>
          <cell r="H36" t="str">
            <v>VR. UNIT.  + IVA</v>
          </cell>
          <cell r="I36" t="str">
            <v>VALOR ANTES DE IVA</v>
          </cell>
          <cell r="J36" t="str">
            <v>VALOR IVA</v>
          </cell>
          <cell r="K36" t="str">
            <v>VR. PARCIAL</v>
          </cell>
        </row>
        <row r="37">
          <cell r="A37">
            <v>1.2</v>
          </cell>
          <cell r="C37" t="str">
            <v>M01</v>
          </cell>
          <cell r="D37">
            <v>1</v>
          </cell>
          <cell r="E37" t="str">
            <v xml:space="preserve">Paneles 710 W  Monocristalino bifacial, doble cristal de alta eficiencia tolerancia positiva de vatios eficiencia del modulo de 22%, Garantia de 15 años </v>
          </cell>
          <cell r="F37" t="str">
            <v>UND</v>
          </cell>
          <cell r="G37">
            <v>2</v>
          </cell>
          <cell r="H37">
            <v>890000</v>
          </cell>
          <cell r="I37">
            <v>890000</v>
          </cell>
          <cell r="J37">
            <v>0</v>
          </cell>
          <cell r="K37">
            <v>1780000</v>
          </cell>
        </row>
        <row r="38">
          <cell r="A38">
            <v>1.2</v>
          </cell>
          <cell r="C38" t="str">
            <v>M02</v>
          </cell>
          <cell r="D38">
            <v>2</v>
          </cell>
          <cell r="E38" t="str">
            <v>Tornillos en acero galvanizado 1/4" x 3/4, incluye tuerca, guaza y arandela.</v>
          </cell>
          <cell r="F38" t="str">
            <v>UND</v>
          </cell>
          <cell r="G38">
            <v>12</v>
          </cell>
          <cell r="H38">
            <v>825</v>
          </cell>
          <cell r="I38">
            <v>693.27731092436977</v>
          </cell>
          <cell r="J38">
            <v>131.72268907563023</v>
          </cell>
          <cell r="K38">
            <v>9900</v>
          </cell>
        </row>
        <row r="39">
          <cell r="A39">
            <v>1.2</v>
          </cell>
          <cell r="C39" t="str">
            <v>M03</v>
          </cell>
          <cell r="D39">
            <v>3</v>
          </cell>
          <cell r="E39" t="str">
            <v>Conector MC4 hembra.</v>
          </cell>
          <cell r="F39" t="str">
            <v>UND</v>
          </cell>
          <cell r="G39">
            <v>1</v>
          </cell>
          <cell r="H39">
            <v>7800</v>
          </cell>
          <cell r="I39">
            <v>6554.6218487394963</v>
          </cell>
          <cell r="J39">
            <v>1245.3781512605037</v>
          </cell>
          <cell r="K39">
            <v>7800</v>
          </cell>
        </row>
        <row r="40">
          <cell r="A40">
            <v>1.2</v>
          </cell>
          <cell r="C40" t="str">
            <v>M04</v>
          </cell>
          <cell r="D40">
            <v>4</v>
          </cell>
          <cell r="E40" t="str">
            <v>Conector MC4 macho.</v>
          </cell>
          <cell r="F40" t="str">
            <v>UND</v>
          </cell>
          <cell r="G40">
            <v>1</v>
          </cell>
          <cell r="H40">
            <v>7800</v>
          </cell>
          <cell r="I40">
            <v>6554.6218487394963</v>
          </cell>
          <cell r="J40">
            <v>1245.3781512605037</v>
          </cell>
          <cell r="K40">
            <v>7800</v>
          </cell>
        </row>
        <row r="41">
          <cell r="A41">
            <v>1.2</v>
          </cell>
          <cell r="C41" t="str">
            <v>M05</v>
          </cell>
          <cell r="D41">
            <v>5</v>
          </cell>
          <cell r="E41" t="str">
            <v>Cable Solar 6 mm2 NEGRO.</v>
          </cell>
          <cell r="F41" t="str">
            <v>ML</v>
          </cell>
          <cell r="G41">
            <v>10</v>
          </cell>
          <cell r="H41">
            <v>7793</v>
          </cell>
          <cell r="I41">
            <v>6548.7394957983197</v>
          </cell>
          <cell r="J41">
            <v>1244.2605042016803</v>
          </cell>
          <cell r="K41">
            <v>77930</v>
          </cell>
        </row>
        <row r="42">
          <cell r="A42">
            <v>1.2</v>
          </cell>
          <cell r="C42" t="str">
            <v>M06</v>
          </cell>
          <cell r="D42">
            <v>6</v>
          </cell>
          <cell r="E42" t="str">
            <v>Caja de paso externa plástica con riel IP65 20x20 Cm doble fondo.</v>
          </cell>
          <cell r="F42" t="str">
            <v>UND</v>
          </cell>
          <cell r="G42">
            <v>1</v>
          </cell>
          <cell r="H42">
            <v>127000</v>
          </cell>
          <cell r="I42">
            <v>106722.68907563026</v>
          </cell>
          <cell r="J42">
            <v>20277.31092436974</v>
          </cell>
          <cell r="K42">
            <v>127000</v>
          </cell>
        </row>
        <row r="43">
          <cell r="A43">
            <v>1.2</v>
          </cell>
          <cell r="C43" t="str">
            <v>M07</v>
          </cell>
          <cell r="D43">
            <v>7</v>
          </cell>
          <cell r="E43" t="str">
            <v>Interruptor termomagnetico de 20 A tipo riel - DC</v>
          </cell>
          <cell r="F43" t="str">
            <v>UND</v>
          </cell>
          <cell r="G43">
            <v>1</v>
          </cell>
          <cell r="H43">
            <v>55000</v>
          </cell>
          <cell r="I43">
            <v>46218.487394957985</v>
          </cell>
          <cell r="J43">
            <v>8781.5126050420149</v>
          </cell>
          <cell r="K43">
            <v>55000</v>
          </cell>
        </row>
        <row r="44">
          <cell r="A44">
            <v>1.2</v>
          </cell>
          <cell r="C44" t="str">
            <v>M08</v>
          </cell>
          <cell r="D44">
            <v>8</v>
          </cell>
          <cell r="E44" t="str">
            <v>Bloque de distribucion aislado (barraje)</v>
          </cell>
          <cell r="F44" t="str">
            <v>UND</v>
          </cell>
          <cell r="G44">
            <v>3</v>
          </cell>
          <cell r="H44">
            <v>53097</v>
          </cell>
          <cell r="I44">
            <v>44619.327731092439</v>
          </cell>
          <cell r="J44">
            <v>8477.6722689075614</v>
          </cell>
          <cell r="K44">
            <v>159291</v>
          </cell>
        </row>
        <row r="45">
          <cell r="A45">
            <v>1.2</v>
          </cell>
          <cell r="C45" t="str">
            <v>M09</v>
          </cell>
          <cell r="D45">
            <v>9</v>
          </cell>
          <cell r="E45" t="str">
            <v>Descargador de sobretensiones (DPS)</v>
          </cell>
          <cell r="F45" t="str">
            <v>UND</v>
          </cell>
          <cell r="G45">
            <v>1</v>
          </cell>
          <cell r="H45">
            <v>155700</v>
          </cell>
          <cell r="I45">
            <v>130840.33613445378</v>
          </cell>
          <cell r="J45">
            <v>24859.663865546216</v>
          </cell>
          <cell r="K45">
            <v>155700</v>
          </cell>
        </row>
        <row r="46">
          <cell r="A46">
            <v>1.2</v>
          </cell>
          <cell r="C46" t="str">
            <v>M10</v>
          </cell>
          <cell r="D46">
            <v>10</v>
          </cell>
          <cell r="E46" t="str">
            <v>Cinta Bandit 1/4, incluye hebilla en acero inoxidable.</v>
          </cell>
          <cell r="F46" t="str">
            <v>ML</v>
          </cell>
          <cell r="G46">
            <v>1</v>
          </cell>
          <cell r="H46">
            <v>12120</v>
          </cell>
          <cell r="I46">
            <v>10184.873949579833</v>
          </cell>
          <cell r="J46">
            <v>1935.1260504201673</v>
          </cell>
          <cell r="K46">
            <v>12120</v>
          </cell>
        </row>
        <row r="47">
          <cell r="A47">
            <v>1.2</v>
          </cell>
          <cell r="C47" t="str">
            <v>M11</v>
          </cell>
          <cell r="D47">
            <v>11</v>
          </cell>
          <cell r="E47" t="str">
            <v xml:space="preserve">Riel omega, incluye remaches </v>
          </cell>
          <cell r="F47" t="str">
            <v>ML</v>
          </cell>
          <cell r="G47">
            <v>0.1</v>
          </cell>
          <cell r="H47">
            <v>19900</v>
          </cell>
          <cell r="I47">
            <v>16722.689075630253</v>
          </cell>
          <cell r="J47">
            <v>3177.3109243697472</v>
          </cell>
          <cell r="K47">
            <v>1990</v>
          </cell>
        </row>
        <row r="48">
          <cell r="A48">
            <v>1.2</v>
          </cell>
          <cell r="C48" t="str">
            <v>M12</v>
          </cell>
          <cell r="D48">
            <v>12</v>
          </cell>
          <cell r="E48" t="str">
            <v>Prensa estopa plastica 3/4".</v>
          </cell>
          <cell r="F48" t="str">
            <v>UND</v>
          </cell>
          <cell r="G48">
            <v>2</v>
          </cell>
          <cell r="H48">
            <v>5200</v>
          </cell>
          <cell r="I48">
            <v>4369.7478991596645</v>
          </cell>
          <cell r="J48">
            <v>830.25210084033552</v>
          </cell>
          <cell r="K48">
            <v>10400</v>
          </cell>
        </row>
        <row r="49">
          <cell r="A49">
            <v>1.2</v>
          </cell>
          <cell r="C49" t="str">
            <v>M13</v>
          </cell>
          <cell r="D49">
            <v>13</v>
          </cell>
          <cell r="E49" t="str">
            <v>Conector recto para coraza 3/4".</v>
          </cell>
          <cell r="F49" t="str">
            <v>UND</v>
          </cell>
          <cell r="G49">
            <v>1</v>
          </cell>
          <cell r="H49">
            <v>7800</v>
          </cell>
          <cell r="I49">
            <v>6554.6218487394963</v>
          </cell>
          <cell r="J49">
            <v>1245.3781512605037</v>
          </cell>
          <cell r="K49">
            <v>7800</v>
          </cell>
        </row>
        <row r="50">
          <cell r="A50">
            <v>1.2</v>
          </cell>
          <cell r="C50" t="str">
            <v>M14</v>
          </cell>
          <cell r="D50">
            <v>14</v>
          </cell>
          <cell r="E50" t="str">
            <v>Conector curvo para coraza de 3/4".</v>
          </cell>
          <cell r="F50" t="str">
            <v>UND</v>
          </cell>
          <cell r="G50">
            <v>1</v>
          </cell>
          <cell r="H50">
            <v>9700</v>
          </cell>
          <cell r="I50">
            <v>8151.2605042016812</v>
          </cell>
          <cell r="J50">
            <v>1548.7394957983188</v>
          </cell>
          <cell r="K50">
            <v>9700</v>
          </cell>
        </row>
        <row r="51">
          <cell r="A51">
            <v>1.2</v>
          </cell>
          <cell r="C51" t="str">
            <v>M15</v>
          </cell>
          <cell r="D51">
            <v>15</v>
          </cell>
          <cell r="E51" t="str">
            <v>Coraza americana, alma en acero 3/4"</v>
          </cell>
          <cell r="F51" t="str">
            <v>ML</v>
          </cell>
          <cell r="G51">
            <v>0.2</v>
          </cell>
          <cell r="H51">
            <v>6490</v>
          </cell>
          <cell r="I51">
            <v>5453.7815126050418</v>
          </cell>
          <cell r="J51">
            <v>1036.2184873949582</v>
          </cell>
          <cell r="K51">
            <v>1298</v>
          </cell>
        </row>
        <row r="52">
          <cell r="A52">
            <v>1.2</v>
          </cell>
          <cell r="C52" t="str">
            <v>M16</v>
          </cell>
          <cell r="D52">
            <v>16</v>
          </cell>
          <cell r="E52" t="str">
            <v>Consumibles (amarres, marquillas, cinta de marcación y/o aislante, etc)</v>
          </cell>
          <cell r="F52" t="str">
            <v>UND</v>
          </cell>
          <cell r="G52">
            <v>1</v>
          </cell>
          <cell r="H52">
            <v>45000</v>
          </cell>
          <cell r="I52">
            <v>37815.126050420171</v>
          </cell>
          <cell r="J52">
            <v>7184.8739495798291</v>
          </cell>
          <cell r="K52">
            <v>45000</v>
          </cell>
        </row>
        <row r="53">
          <cell r="A53">
            <v>1.2</v>
          </cell>
          <cell r="C53" t="str">
            <v>MS</v>
          </cell>
          <cell r="E53" t="str">
            <v>SUBTOTAL MATERIALES</v>
          </cell>
          <cell r="K53">
            <v>2468729</v>
          </cell>
        </row>
        <row r="54">
          <cell r="A54">
            <v>1.2</v>
          </cell>
          <cell r="C54" t="str">
            <v>EYH</v>
          </cell>
          <cell r="D54" t="str">
            <v>EQUIPOS Y HERRAMIENTAS</v>
          </cell>
        </row>
        <row r="55">
          <cell r="A55">
            <v>1.2</v>
          </cell>
          <cell r="C55" t="str">
            <v>DEYH</v>
          </cell>
          <cell r="D55" t="str">
            <v>ÍTEM</v>
          </cell>
          <cell r="E55" t="str">
            <v>DESCRIPCIÓN EQUIPOS y HERRAMIENTAS</v>
          </cell>
          <cell r="F55" t="str">
            <v>UNID.</v>
          </cell>
          <cell r="G55" t="str">
            <v>CANT.</v>
          </cell>
          <cell r="H55" t="str">
            <v>Tarifa/día</v>
          </cell>
          <cell r="I55" t="str">
            <v>Rendimiento</v>
          </cell>
          <cell r="J55" t="str">
            <v>VR. ÍTEM</v>
          </cell>
          <cell r="K55" t="str">
            <v>VR. PARCIAL</v>
          </cell>
        </row>
        <row r="56">
          <cell r="A56">
            <v>1.2</v>
          </cell>
          <cell r="C56" t="str">
            <v>EYH1</v>
          </cell>
          <cell r="D56">
            <v>1</v>
          </cell>
          <cell r="E56" t="str">
            <v>Herramienta menor</v>
          </cell>
          <cell r="F56" t="str">
            <v>UND</v>
          </cell>
          <cell r="G56">
            <v>1</v>
          </cell>
          <cell r="H56">
            <v>27908</v>
          </cell>
          <cell r="I56">
            <v>0.25</v>
          </cell>
          <cell r="J56">
            <v>6977</v>
          </cell>
          <cell r="K56">
            <v>6977</v>
          </cell>
        </row>
        <row r="57">
          <cell r="A57">
            <v>1.2</v>
          </cell>
          <cell r="C57" t="str">
            <v>EYH2</v>
          </cell>
          <cell r="D57">
            <v>2</v>
          </cell>
          <cell r="E57">
            <v>0</v>
          </cell>
          <cell r="F57" t="str">
            <v>UND</v>
          </cell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A58">
            <v>1.2</v>
          </cell>
          <cell r="C58" t="str">
            <v>EYHS</v>
          </cell>
          <cell r="E58" t="str">
            <v>SUBTOTAL EQUIPOS Y HERRAMIENTAS</v>
          </cell>
          <cell r="K58">
            <v>6977</v>
          </cell>
        </row>
        <row r="59">
          <cell r="A59">
            <v>1.2</v>
          </cell>
          <cell r="C59" t="str">
            <v>T</v>
          </cell>
          <cell r="D59" t="str">
            <v>TRANSPORTES</v>
          </cell>
        </row>
        <row r="60">
          <cell r="A60">
            <v>1.2</v>
          </cell>
          <cell r="C60" t="str">
            <v>DT</v>
          </cell>
          <cell r="D60" t="str">
            <v>ÍTEM</v>
          </cell>
          <cell r="E60" t="str">
            <v>DESCRIPCIÓN TRANSPORTES</v>
          </cell>
          <cell r="F60" t="str">
            <v>UNID.</v>
          </cell>
          <cell r="G60" t="str">
            <v>PESO</v>
          </cell>
          <cell r="H60" t="str">
            <v>TARIFA/Kg</v>
          </cell>
          <cell r="J60" t="str">
            <v>AJUSTE / VOLUMEN</v>
          </cell>
          <cell r="K60" t="str">
            <v>VR. PARCIAL</v>
          </cell>
        </row>
        <row r="61">
          <cell r="A61">
            <v>1.2</v>
          </cell>
          <cell r="C61" t="str">
            <v>T1</v>
          </cell>
          <cell r="D61">
            <v>1</v>
          </cell>
          <cell r="E61" t="str">
            <v>Transporte terrestre Bogotá - Villa Garzón incluye cargue en Bogota</v>
          </cell>
          <cell r="F61" t="str">
            <v>KG</v>
          </cell>
          <cell r="G61">
            <v>72</v>
          </cell>
          <cell r="H61">
            <v>1041</v>
          </cell>
          <cell r="J61">
            <v>1</v>
          </cell>
          <cell r="K61">
            <v>74952</v>
          </cell>
        </row>
        <row r="62">
          <cell r="A62">
            <v>1.2</v>
          </cell>
          <cell r="C62" t="str">
            <v>T2</v>
          </cell>
          <cell r="D62">
            <v>2</v>
          </cell>
          <cell r="E62" t="str">
            <v>Transporte (Terrestre) Villagarzón - Cabecera Veredas Beneficiarias, incluye cargue y descargue de materiales.</v>
          </cell>
          <cell r="F62" t="str">
            <v>KG</v>
          </cell>
          <cell r="G62">
            <v>72</v>
          </cell>
          <cell r="H62">
            <v>1100</v>
          </cell>
          <cell r="J62">
            <v>1</v>
          </cell>
          <cell r="K62">
            <v>79200</v>
          </cell>
        </row>
        <row r="63">
          <cell r="A63">
            <v>1.2</v>
          </cell>
          <cell r="C63" t="str">
            <v>T3</v>
          </cell>
          <cell r="D63">
            <v>3</v>
          </cell>
          <cell r="E63" t="str">
            <v>Transporte (Mular - Fluvial)cabeceras  - Veredas Beneficiarias</v>
          </cell>
          <cell r="F63" t="str">
            <v>KG</v>
          </cell>
          <cell r="G63">
            <v>72</v>
          </cell>
          <cell r="H63">
            <v>1400</v>
          </cell>
          <cell r="J63">
            <v>1</v>
          </cell>
          <cell r="K63">
            <v>100800</v>
          </cell>
        </row>
        <row r="64">
          <cell r="A64">
            <v>1.2</v>
          </cell>
          <cell r="C64" t="str">
            <v>TS</v>
          </cell>
          <cell r="E64" t="str">
            <v>SUBTOTAL TRANSPORTES</v>
          </cell>
          <cell r="K64">
            <v>254952</v>
          </cell>
        </row>
        <row r="65">
          <cell r="A65">
            <v>1.2</v>
          </cell>
          <cell r="C65" t="str">
            <v>MO</v>
          </cell>
          <cell r="D65" t="str">
            <v>MANO DE OBRA</v>
          </cell>
        </row>
        <row r="66">
          <cell r="A66">
            <v>1.2</v>
          </cell>
          <cell r="C66" t="str">
            <v>DMO</v>
          </cell>
          <cell r="D66" t="str">
            <v>ÍTEM</v>
          </cell>
          <cell r="E66" t="str">
            <v>DESCRIPCIÓN MANO DE OBRA</v>
          </cell>
          <cell r="F66" t="str">
            <v>Jornal</v>
          </cell>
          <cell r="G66" t="str">
            <v>Fac. Prest.</v>
          </cell>
          <cell r="H66" t="str">
            <v>RENDIM.</v>
          </cell>
          <cell r="J66" t="str">
            <v>VR. ÍTEM</v>
          </cell>
          <cell r="K66" t="str">
            <v>VR. PARCIAL</v>
          </cell>
        </row>
        <row r="67">
          <cell r="A67">
            <v>1.2</v>
          </cell>
          <cell r="C67" t="str">
            <v>MO1</v>
          </cell>
          <cell r="D67">
            <v>1</v>
          </cell>
          <cell r="E67" t="str">
            <v>Capataz</v>
          </cell>
          <cell r="F67">
            <v>1</v>
          </cell>
          <cell r="G67">
            <v>1.75</v>
          </cell>
          <cell r="H67">
            <v>0.25</v>
          </cell>
          <cell r="J67">
            <v>125000</v>
          </cell>
          <cell r="K67">
            <v>54687.5</v>
          </cell>
        </row>
        <row r="68">
          <cell r="A68">
            <v>1.2</v>
          </cell>
          <cell r="C68" t="str">
            <v>MO2</v>
          </cell>
          <cell r="D68">
            <v>2</v>
          </cell>
          <cell r="E68" t="str">
            <v>Electricista</v>
          </cell>
          <cell r="F68">
            <v>1</v>
          </cell>
          <cell r="G68">
            <v>1.75</v>
          </cell>
          <cell r="H68">
            <v>0.25</v>
          </cell>
          <cell r="J68">
            <v>90000</v>
          </cell>
          <cell r="K68">
            <v>39375</v>
          </cell>
        </row>
        <row r="69">
          <cell r="A69">
            <v>1.2</v>
          </cell>
          <cell r="C69" t="str">
            <v>MO3</v>
          </cell>
          <cell r="D69">
            <v>3</v>
          </cell>
          <cell r="E69" t="str">
            <v>Auxiliar electricista</v>
          </cell>
          <cell r="F69">
            <v>1</v>
          </cell>
          <cell r="G69">
            <v>1.75</v>
          </cell>
          <cell r="H69">
            <v>0.25</v>
          </cell>
          <cell r="J69">
            <v>85000</v>
          </cell>
          <cell r="K69">
            <v>37187.5</v>
          </cell>
        </row>
        <row r="70">
          <cell r="A70">
            <v>1.2</v>
          </cell>
        </row>
        <row r="71">
          <cell r="A71">
            <v>1.2</v>
          </cell>
          <cell r="C71" t="str">
            <v>MOS</v>
          </cell>
          <cell r="E71" t="str">
            <v>SUBTOTAL MANO DE OBRA</v>
          </cell>
          <cell r="K71">
            <v>131250</v>
          </cell>
        </row>
        <row r="72">
          <cell r="A72">
            <v>1.2</v>
          </cell>
          <cell r="D72">
            <v>1.2</v>
          </cell>
          <cell r="E72" t="str">
            <v>VALOR TOTAL UNITARIO ÍTEM 1,2</v>
          </cell>
          <cell r="K72">
            <v>2861908</v>
          </cell>
        </row>
        <row r="77">
          <cell r="A77">
            <v>1.3</v>
          </cell>
          <cell r="E77" t="str">
            <v>Suministro, Transporte e Instalación de Mastil estructurado de 3 mtrs x160mm con base cuadrada de 330mmx330mm, acero galvanizado, espesor 2.5mm para Modulos de 2 Paneles Solares</v>
          </cell>
          <cell r="J77" t="str">
            <v>UNIDAD</v>
          </cell>
          <cell r="K77" t="str">
            <v>UND</v>
          </cell>
        </row>
        <row r="78">
          <cell r="A78">
            <v>1.3</v>
          </cell>
          <cell r="C78" t="str">
            <v>M</v>
          </cell>
          <cell r="D78" t="str">
            <v>MATERIALES</v>
          </cell>
        </row>
        <row r="79">
          <cell r="A79">
            <v>1.3</v>
          </cell>
          <cell r="C79" t="str">
            <v>DM</v>
          </cell>
          <cell r="D79" t="str">
            <v>ÍTEM</v>
          </cell>
          <cell r="E79" t="str">
            <v>DESCRIPCIÓN DE MATERIALES</v>
          </cell>
          <cell r="F79" t="str">
            <v>UNID.</v>
          </cell>
          <cell r="G79" t="str">
            <v>CANT.</v>
          </cell>
          <cell r="H79" t="str">
            <v>VR. UNIT.  + IVA</v>
          </cell>
          <cell r="I79" t="str">
            <v>VALOR ANTES DE IVA</v>
          </cell>
          <cell r="J79" t="str">
            <v>VALOR IVA</v>
          </cell>
          <cell r="K79" t="str">
            <v>VR. PARCIAL</v>
          </cell>
        </row>
        <row r="80">
          <cell r="A80">
            <v>1.3</v>
          </cell>
          <cell r="C80" t="str">
            <v>M17</v>
          </cell>
          <cell r="D80">
            <v>1</v>
          </cell>
          <cell r="E80" t="str">
            <v>Estructura metálica galvanizada para soportar dos (2) paneles fotovoltaicos</v>
          </cell>
          <cell r="F80" t="str">
            <v>UND</v>
          </cell>
          <cell r="G80">
            <v>1</v>
          </cell>
          <cell r="H80">
            <v>1272740</v>
          </cell>
          <cell r="I80">
            <v>1069529.411764706</v>
          </cell>
          <cell r="J80">
            <v>203210.58823529398</v>
          </cell>
          <cell r="K80">
            <v>1272740</v>
          </cell>
        </row>
        <row r="81">
          <cell r="A81">
            <v>1.3</v>
          </cell>
          <cell r="C81" t="str">
            <v>M18</v>
          </cell>
          <cell r="D81">
            <v>2</v>
          </cell>
          <cell r="E81" t="str">
            <v>Poste metálico tipo mastil estructurado de 3 mtrs, en acero galvanizado, espesor 2.5mm, dos mirillas</v>
          </cell>
          <cell r="F81" t="str">
            <v>UND</v>
          </cell>
          <cell r="G81">
            <v>1</v>
          </cell>
          <cell r="H81">
            <v>405880</v>
          </cell>
          <cell r="I81">
            <v>341075.63025210088</v>
          </cell>
          <cell r="J81">
            <v>64804.369747899123</v>
          </cell>
          <cell r="K81">
            <v>405880</v>
          </cell>
        </row>
        <row r="82">
          <cell r="A82">
            <v>1.3</v>
          </cell>
          <cell r="C82" t="str">
            <v>M19</v>
          </cell>
          <cell r="D82">
            <v>3</v>
          </cell>
          <cell r="E82" t="str">
            <v>Tornillería metálica galvanizada fijación</v>
          </cell>
          <cell r="F82" t="str">
            <v>UND</v>
          </cell>
          <cell r="G82">
            <v>1</v>
          </cell>
          <cell r="H82">
            <v>68200</v>
          </cell>
          <cell r="I82">
            <v>57310.924369747903</v>
          </cell>
          <cell r="J82">
            <v>10889.075630252097</v>
          </cell>
          <cell r="K82">
            <v>68200</v>
          </cell>
        </row>
        <row r="83">
          <cell r="A83">
            <v>1.3</v>
          </cell>
          <cell r="C83" t="str">
            <v>M20</v>
          </cell>
          <cell r="D83">
            <v>4</v>
          </cell>
          <cell r="E83" t="str">
            <v xml:space="preserve">Cemento </v>
          </cell>
          <cell r="F83" t="str">
            <v>BULT.</v>
          </cell>
          <cell r="G83">
            <v>1</v>
          </cell>
          <cell r="H83">
            <v>49500</v>
          </cell>
          <cell r="I83">
            <v>41596.638655462186</v>
          </cell>
          <cell r="J83">
            <v>7903.3613445378141</v>
          </cell>
          <cell r="K83">
            <v>49500</v>
          </cell>
        </row>
        <row r="84">
          <cell r="A84">
            <v>1.3</v>
          </cell>
          <cell r="C84" t="str">
            <v>M21</v>
          </cell>
          <cell r="D84">
            <v>5</v>
          </cell>
          <cell r="E84" t="str">
            <v>Arena</v>
          </cell>
          <cell r="F84" t="str">
            <v>M^3</v>
          </cell>
          <cell r="G84">
            <v>0.1</v>
          </cell>
          <cell r="H84">
            <v>49500</v>
          </cell>
          <cell r="I84">
            <v>41596.638655462186</v>
          </cell>
          <cell r="J84">
            <v>7903.3613445378141</v>
          </cell>
          <cell r="K84">
            <v>4950</v>
          </cell>
        </row>
        <row r="85">
          <cell r="A85">
            <v>1.3</v>
          </cell>
          <cell r="C85" t="str">
            <v>M22</v>
          </cell>
          <cell r="D85">
            <v>6</v>
          </cell>
          <cell r="E85" t="str">
            <v>Grava 1/2"</v>
          </cell>
          <cell r="F85" t="str">
            <v>M^3</v>
          </cell>
          <cell r="G85">
            <v>0.12</v>
          </cell>
          <cell r="H85">
            <v>104500</v>
          </cell>
          <cell r="I85">
            <v>87815.126050420178</v>
          </cell>
          <cell r="J85">
            <v>16684.873949579822</v>
          </cell>
          <cell r="K85">
            <v>12540</v>
          </cell>
        </row>
        <row r="86">
          <cell r="A86">
            <v>1.3</v>
          </cell>
          <cell r="C86" t="str">
            <v>M23</v>
          </cell>
          <cell r="D86">
            <v>7</v>
          </cell>
          <cell r="E86" t="str">
            <v>Varilla de acero estructural corrugada 1/2" x 6 [m]</v>
          </cell>
          <cell r="F86" t="str">
            <v>ML</v>
          </cell>
          <cell r="G86">
            <v>1.2</v>
          </cell>
          <cell r="H86">
            <v>33000</v>
          </cell>
          <cell r="I86">
            <v>27731.092436974792</v>
          </cell>
          <cell r="J86">
            <v>5268.9075630252082</v>
          </cell>
          <cell r="K86">
            <v>39600</v>
          </cell>
        </row>
        <row r="87">
          <cell r="A87">
            <v>1.3</v>
          </cell>
          <cell r="C87" t="str">
            <v>M24</v>
          </cell>
          <cell r="D87">
            <v>8</v>
          </cell>
          <cell r="E87" t="str">
            <v>Varilla de acero estructural corrugada 3/8" x 6 [m]</v>
          </cell>
          <cell r="F87" t="str">
            <v>ML</v>
          </cell>
          <cell r="G87">
            <v>1.6</v>
          </cell>
          <cell r="H87">
            <v>23100</v>
          </cell>
          <cell r="I87">
            <v>19411.764705882353</v>
          </cell>
          <cell r="J87">
            <v>3688.2352941176468</v>
          </cell>
          <cell r="K87">
            <v>36960</v>
          </cell>
        </row>
        <row r="88">
          <cell r="A88">
            <v>1.3</v>
          </cell>
          <cell r="C88" t="str">
            <v>M25</v>
          </cell>
          <cell r="D88">
            <v>9</v>
          </cell>
          <cell r="E88" t="str">
            <v>Alambre de acero</v>
          </cell>
          <cell r="F88" t="str">
            <v>KG</v>
          </cell>
          <cell r="G88">
            <v>0.2</v>
          </cell>
          <cell r="H88">
            <v>5170</v>
          </cell>
          <cell r="I88">
            <v>4344.5378151260502</v>
          </cell>
          <cell r="J88">
            <v>825.46218487394981</v>
          </cell>
          <cell r="K88">
            <v>1034</v>
          </cell>
        </row>
        <row r="89">
          <cell r="A89">
            <v>1.3</v>
          </cell>
          <cell r="C89" t="str">
            <v>M26</v>
          </cell>
          <cell r="D89">
            <v>10</v>
          </cell>
          <cell r="E89" t="str">
            <v>Pernos en acero 5/8 " - punta roscada y galvanizada-cuerpo en L - Longitud total 90 [cm] - gancho 20 [cm]</v>
          </cell>
          <cell r="F89" t="str">
            <v>UND</v>
          </cell>
          <cell r="G89">
            <v>4</v>
          </cell>
          <cell r="H89">
            <v>31900</v>
          </cell>
          <cell r="I89">
            <v>26806.722689075632</v>
          </cell>
          <cell r="J89">
            <v>5093.2773109243681</v>
          </cell>
          <cell r="K89">
            <v>127600</v>
          </cell>
        </row>
        <row r="90">
          <cell r="A90">
            <v>1.3</v>
          </cell>
          <cell r="C90" t="str">
            <v>MS</v>
          </cell>
          <cell r="E90" t="str">
            <v>SUBTOTAL MATERIALES</v>
          </cell>
          <cell r="K90">
            <v>2019004</v>
          </cell>
        </row>
        <row r="91">
          <cell r="A91">
            <v>1.3</v>
          </cell>
          <cell r="C91" t="str">
            <v>EYH</v>
          </cell>
          <cell r="D91" t="str">
            <v>EQUIPOS Y HERRAMIENTAS</v>
          </cell>
        </row>
        <row r="92">
          <cell r="A92">
            <v>1.3</v>
          </cell>
          <cell r="C92" t="str">
            <v>DEYH</v>
          </cell>
          <cell r="D92" t="str">
            <v>ÍTEM</v>
          </cell>
          <cell r="E92" t="str">
            <v>DESCRIPCIÓN EQUIPOS y HERRAMIENTAS</v>
          </cell>
          <cell r="F92" t="str">
            <v>UNID.</v>
          </cell>
          <cell r="G92" t="str">
            <v>CANT.</v>
          </cell>
          <cell r="H92" t="str">
            <v>Tarifa/día</v>
          </cell>
          <cell r="I92" t="str">
            <v>Rendimiento</v>
          </cell>
          <cell r="J92" t="str">
            <v>VR. ÍTEM</v>
          </cell>
          <cell r="K92" t="str">
            <v>VR. PARCIAL</v>
          </cell>
        </row>
        <row r="93">
          <cell r="A93">
            <v>1.3</v>
          </cell>
          <cell r="C93" t="str">
            <v>EYH1</v>
          </cell>
          <cell r="D93">
            <v>1</v>
          </cell>
          <cell r="E93" t="str">
            <v>Herramienta menor</v>
          </cell>
          <cell r="F93" t="str">
            <v>UND</v>
          </cell>
          <cell r="G93">
            <v>1</v>
          </cell>
          <cell r="H93">
            <v>27908</v>
          </cell>
          <cell r="I93">
            <v>0.63</v>
          </cell>
          <cell r="J93">
            <v>17582.04</v>
          </cell>
          <cell r="K93">
            <v>17582.04</v>
          </cell>
        </row>
        <row r="94">
          <cell r="A94">
            <v>1.3</v>
          </cell>
        </row>
        <row r="95">
          <cell r="A95">
            <v>1.3</v>
          </cell>
          <cell r="C95" t="str">
            <v>EYHS</v>
          </cell>
          <cell r="E95" t="str">
            <v>SUBTOTAL EQUIPOS Y HERRAMIENTAS</v>
          </cell>
          <cell r="K95">
            <v>17582.04</v>
          </cell>
        </row>
        <row r="96">
          <cell r="A96">
            <v>1.3</v>
          </cell>
          <cell r="C96" t="str">
            <v>T</v>
          </cell>
          <cell r="D96" t="str">
            <v>TRANSPORTES</v>
          </cell>
        </row>
        <row r="97">
          <cell r="A97">
            <v>1.3</v>
          </cell>
          <cell r="C97" t="str">
            <v>DT</v>
          </cell>
          <cell r="D97" t="str">
            <v>ÍTEM</v>
          </cell>
          <cell r="E97" t="str">
            <v>DESCRIPCIÓN TRANSPORTES</v>
          </cell>
          <cell r="F97" t="str">
            <v>UNID.</v>
          </cell>
          <cell r="G97" t="str">
            <v>PESO</v>
          </cell>
          <cell r="H97" t="str">
            <v>TARIFA/Kg</v>
          </cell>
          <cell r="J97" t="str">
            <v>AJUSTE / VOLUMEN</v>
          </cell>
          <cell r="K97" t="str">
            <v>VR. PARCIAL</v>
          </cell>
        </row>
        <row r="98">
          <cell r="A98">
            <v>1.3</v>
          </cell>
          <cell r="C98" t="str">
            <v>T1</v>
          </cell>
          <cell r="D98">
            <v>1</v>
          </cell>
          <cell r="E98" t="str">
            <v>Transporte terrestre Bogotá - Villa Garzón incluye cargue en Bogota</v>
          </cell>
          <cell r="F98" t="str">
            <v>KG</v>
          </cell>
          <cell r="G98">
            <v>150</v>
          </cell>
          <cell r="H98">
            <v>1041</v>
          </cell>
          <cell r="J98">
            <v>1</v>
          </cell>
          <cell r="K98">
            <v>156150</v>
          </cell>
        </row>
        <row r="99">
          <cell r="A99">
            <v>1.3</v>
          </cell>
          <cell r="C99" t="str">
            <v>T2</v>
          </cell>
          <cell r="D99">
            <v>2</v>
          </cell>
          <cell r="E99" t="str">
            <v>Transporte (Terrestre) Villagarzón - Cabecera Veredas Beneficiarias, incluye cargue y descargue de materiales.</v>
          </cell>
          <cell r="F99" t="str">
            <v>KG</v>
          </cell>
          <cell r="G99">
            <v>150</v>
          </cell>
          <cell r="H99">
            <v>1100</v>
          </cell>
          <cell r="J99">
            <v>1</v>
          </cell>
          <cell r="K99">
            <v>165000</v>
          </cell>
        </row>
        <row r="100">
          <cell r="A100">
            <v>1.3</v>
          </cell>
          <cell r="C100" t="str">
            <v>T3</v>
          </cell>
          <cell r="D100">
            <v>3</v>
          </cell>
          <cell r="E100" t="str">
            <v>Transporte (Mular - Fluvial)cabeceras  - Veredas Beneficiarias</v>
          </cell>
          <cell r="F100" t="str">
            <v>KG</v>
          </cell>
          <cell r="G100">
            <v>150</v>
          </cell>
          <cell r="H100">
            <v>1400</v>
          </cell>
          <cell r="J100">
            <v>1</v>
          </cell>
          <cell r="K100">
            <v>210000</v>
          </cell>
        </row>
        <row r="101">
          <cell r="A101">
            <v>1.3</v>
          </cell>
        </row>
        <row r="102">
          <cell r="A102">
            <v>1.3</v>
          </cell>
          <cell r="C102" t="str">
            <v>TS</v>
          </cell>
          <cell r="E102" t="str">
            <v>SUBTOTAL TRANSPORTES</v>
          </cell>
          <cell r="K102">
            <v>531150</v>
          </cell>
        </row>
        <row r="103">
          <cell r="A103">
            <v>1.3</v>
          </cell>
        </row>
        <row r="104">
          <cell r="A104">
            <v>1.3</v>
          </cell>
          <cell r="C104" t="str">
            <v>MO</v>
          </cell>
          <cell r="D104" t="str">
            <v>MANO DE OBRA</v>
          </cell>
        </row>
        <row r="105">
          <cell r="A105">
            <v>1.3</v>
          </cell>
          <cell r="C105" t="str">
            <v>DMO</v>
          </cell>
          <cell r="D105" t="str">
            <v>ÍTEM</v>
          </cell>
          <cell r="E105" t="str">
            <v>DESCRIPCIÓN MANO DE OBRA</v>
          </cell>
          <cell r="F105" t="str">
            <v>Jornal</v>
          </cell>
          <cell r="G105" t="str">
            <v>Fac. Prest.</v>
          </cell>
          <cell r="H105" t="str">
            <v>RENDIM.</v>
          </cell>
          <cell r="J105" t="str">
            <v>VR. ÍTEM</v>
          </cell>
          <cell r="K105" t="str">
            <v>VR. PARCIAL</v>
          </cell>
        </row>
        <row r="106">
          <cell r="A106">
            <v>1.3</v>
          </cell>
          <cell r="C106" t="str">
            <v>MO1</v>
          </cell>
          <cell r="D106">
            <v>1</v>
          </cell>
          <cell r="E106" t="str">
            <v>Capataz</v>
          </cell>
          <cell r="F106">
            <v>1</v>
          </cell>
          <cell r="G106">
            <v>1.75</v>
          </cell>
          <cell r="H106">
            <v>0.625</v>
          </cell>
          <cell r="J106">
            <v>125000</v>
          </cell>
          <cell r="K106">
            <v>136718.75</v>
          </cell>
        </row>
        <row r="107">
          <cell r="A107">
            <v>1.3</v>
          </cell>
          <cell r="C107" t="str">
            <v>MO4</v>
          </cell>
          <cell r="D107">
            <v>2</v>
          </cell>
          <cell r="E107" t="str">
            <v>Oficial de construcción</v>
          </cell>
          <cell r="F107">
            <v>1</v>
          </cell>
          <cell r="G107">
            <v>1.75</v>
          </cell>
          <cell r="H107">
            <v>0.625</v>
          </cell>
          <cell r="J107">
            <v>95000</v>
          </cell>
          <cell r="K107">
            <v>103906.25</v>
          </cell>
        </row>
        <row r="108">
          <cell r="A108">
            <v>1.3</v>
          </cell>
          <cell r="C108" t="str">
            <v>MO5</v>
          </cell>
          <cell r="D108">
            <v>3</v>
          </cell>
          <cell r="E108" t="str">
            <v>Ayudante de Obra Civil</v>
          </cell>
          <cell r="F108">
            <v>1</v>
          </cell>
          <cell r="G108">
            <v>1.75</v>
          </cell>
          <cell r="H108">
            <v>0.625</v>
          </cell>
          <cell r="J108">
            <v>85000</v>
          </cell>
          <cell r="K108">
            <v>92968.75</v>
          </cell>
        </row>
        <row r="109">
          <cell r="A109">
            <v>1.3</v>
          </cell>
        </row>
        <row r="110">
          <cell r="A110">
            <v>1.3</v>
          </cell>
          <cell r="C110" t="str">
            <v>MOS</v>
          </cell>
          <cell r="E110" t="str">
            <v>SUBTOTAL MANO DE OBRA</v>
          </cell>
          <cell r="K110">
            <v>333593.75</v>
          </cell>
        </row>
        <row r="111">
          <cell r="A111">
            <v>1.3</v>
          </cell>
          <cell r="D111">
            <v>1.3</v>
          </cell>
          <cell r="E111" t="str">
            <v>VALOR TOTAL UNITARIO ÍTEM 1,3</v>
          </cell>
          <cell r="K111">
            <v>2901329.79</v>
          </cell>
        </row>
        <row r="115">
          <cell r="A115">
            <v>1.4</v>
          </cell>
          <cell r="E115" t="str">
            <v>Suministro, Transporte e Instalación de Controlador MPPT de  60 A a 1500 W con eficiencia superior a 98%</v>
          </cell>
          <cell r="J115" t="str">
            <v>UNIDAD</v>
          </cell>
          <cell r="K115" t="str">
            <v>UN</v>
          </cell>
        </row>
        <row r="116">
          <cell r="A116">
            <v>1.4</v>
          </cell>
          <cell r="C116" t="str">
            <v>M</v>
          </cell>
          <cell r="D116" t="str">
            <v>MATERIALES</v>
          </cell>
        </row>
        <row r="117">
          <cell r="A117">
            <v>1.4</v>
          </cell>
          <cell r="C117" t="str">
            <v>DM</v>
          </cell>
          <cell r="D117" t="str">
            <v>ÍTEM</v>
          </cell>
          <cell r="E117" t="str">
            <v>DESCRIPCIÓN DE MATERIALES</v>
          </cell>
          <cell r="F117" t="str">
            <v>UNID.</v>
          </cell>
          <cell r="G117" t="str">
            <v>CANT.</v>
          </cell>
          <cell r="H117" t="str">
            <v>VR. UNIT.  + IVA</v>
          </cell>
          <cell r="I117" t="str">
            <v>VALOR ANTES DE IVA</v>
          </cell>
          <cell r="J117" t="str">
            <v>VALOR IVA</v>
          </cell>
          <cell r="K117" t="str">
            <v>VR. PARCIAL</v>
          </cell>
        </row>
        <row r="118">
          <cell r="A118">
            <v>1.4</v>
          </cell>
          <cell r="C118" t="str">
            <v>M27</v>
          </cell>
          <cell r="D118">
            <v>1</v>
          </cell>
          <cell r="E118" t="str">
            <v>Controlador MPPT de  60 A a 1500 W con eficiencia superior a 98%</v>
          </cell>
          <cell r="F118" t="str">
            <v>UND</v>
          </cell>
          <cell r="G118">
            <v>1</v>
          </cell>
          <cell r="H118">
            <v>1282740</v>
          </cell>
          <cell r="I118">
            <v>1282740</v>
          </cell>
          <cell r="J118">
            <v>0</v>
          </cell>
          <cell r="K118">
            <v>1282740</v>
          </cell>
        </row>
        <row r="119">
          <cell r="A119">
            <v>1.4</v>
          </cell>
          <cell r="C119" t="str">
            <v>M28</v>
          </cell>
          <cell r="D119">
            <v>2</v>
          </cell>
          <cell r="E119" t="str">
            <v>Interruptor termomagnetico de 63 A tipo riel - DC</v>
          </cell>
          <cell r="F119" t="str">
            <v>UND</v>
          </cell>
          <cell r="G119">
            <v>1</v>
          </cell>
          <cell r="H119">
            <v>51700</v>
          </cell>
          <cell r="I119">
            <v>43445.378151260506</v>
          </cell>
          <cell r="J119">
            <v>8254.6218487394945</v>
          </cell>
          <cell r="K119">
            <v>51700</v>
          </cell>
        </row>
        <row r="120">
          <cell r="A120">
            <v>1.4</v>
          </cell>
          <cell r="C120" t="str">
            <v>M29</v>
          </cell>
          <cell r="D120">
            <v>3</v>
          </cell>
          <cell r="E120" t="str">
            <v xml:space="preserve">Riel omega, incluye remaches </v>
          </cell>
          <cell r="F120" t="str">
            <v>ML</v>
          </cell>
          <cell r="G120">
            <v>0.1</v>
          </cell>
          <cell r="H120">
            <v>19900</v>
          </cell>
          <cell r="I120">
            <v>16722.689075630253</v>
          </cell>
          <cell r="J120">
            <v>3177.3109243697472</v>
          </cell>
          <cell r="K120">
            <v>1990</v>
          </cell>
        </row>
        <row r="121">
          <cell r="A121">
            <v>1.4</v>
          </cell>
          <cell r="C121" t="str">
            <v>M30</v>
          </cell>
          <cell r="D121">
            <v>4</v>
          </cell>
          <cell r="E121" t="str">
            <v>Cable de cobre THHN/THWN #6 AWG COLOR VERDE</v>
          </cell>
          <cell r="F121" t="str">
            <v>ML</v>
          </cell>
          <cell r="G121">
            <v>0.4</v>
          </cell>
          <cell r="H121">
            <v>9850</v>
          </cell>
          <cell r="I121">
            <v>8277.310924369749</v>
          </cell>
          <cell r="J121">
            <v>1572.689075630251</v>
          </cell>
          <cell r="K121">
            <v>3940</v>
          </cell>
        </row>
        <row r="122">
          <cell r="A122">
            <v>1.4</v>
          </cell>
          <cell r="C122" t="str">
            <v>M31</v>
          </cell>
          <cell r="D122">
            <v>5</v>
          </cell>
          <cell r="E122" t="str">
            <v>Conductor calibre 10 AWG Negro</v>
          </cell>
          <cell r="F122" t="str">
            <v>ML</v>
          </cell>
          <cell r="G122">
            <v>0.5</v>
          </cell>
          <cell r="H122">
            <v>6820</v>
          </cell>
          <cell r="I122">
            <v>5731.09243697479</v>
          </cell>
          <cell r="J122">
            <v>1088.90756302521</v>
          </cell>
          <cell r="K122">
            <v>3410</v>
          </cell>
        </row>
        <row r="123">
          <cell r="A123">
            <v>1.4</v>
          </cell>
          <cell r="C123" t="str">
            <v>M32</v>
          </cell>
          <cell r="D123">
            <v>6</v>
          </cell>
          <cell r="E123" t="str">
            <v>Soporte de fijacion de Regulador</v>
          </cell>
          <cell r="F123" t="str">
            <v>UND</v>
          </cell>
          <cell r="G123">
            <v>1</v>
          </cell>
          <cell r="H123">
            <v>5610</v>
          </cell>
          <cell r="I123">
            <v>4714.2857142857147</v>
          </cell>
          <cell r="J123">
            <v>895.71428571428532</v>
          </cell>
          <cell r="K123">
            <v>5610</v>
          </cell>
        </row>
        <row r="124">
          <cell r="A124">
            <v>1.4</v>
          </cell>
          <cell r="C124" t="str">
            <v>M33</v>
          </cell>
          <cell r="D124">
            <v>7</v>
          </cell>
          <cell r="E124" t="str">
            <v>Consumibles (amarres, marquillas, cinta de marcación y/o aislante, etc)</v>
          </cell>
          <cell r="F124" t="str">
            <v>UND</v>
          </cell>
          <cell r="G124">
            <v>1</v>
          </cell>
          <cell r="H124">
            <v>45000</v>
          </cell>
          <cell r="I124">
            <v>37815.126050420171</v>
          </cell>
          <cell r="J124">
            <v>7184.8739495798291</v>
          </cell>
          <cell r="K124">
            <v>45000</v>
          </cell>
        </row>
        <row r="125">
          <cell r="A125">
            <v>1.4</v>
          </cell>
          <cell r="C125" t="str">
            <v>MS</v>
          </cell>
          <cell r="E125" t="str">
            <v>SUBTOTAL MATERIALES</v>
          </cell>
          <cell r="K125">
            <v>1394390</v>
          </cell>
        </row>
        <row r="126">
          <cell r="A126">
            <v>1.4</v>
          </cell>
          <cell r="C126" t="str">
            <v>EYH</v>
          </cell>
          <cell r="D126" t="str">
            <v>EQUIPOS Y HERRAMIENTAS</v>
          </cell>
        </row>
        <row r="127">
          <cell r="A127">
            <v>1.4</v>
          </cell>
          <cell r="C127" t="str">
            <v>DEYH</v>
          </cell>
          <cell r="D127" t="str">
            <v>ÍTEM</v>
          </cell>
          <cell r="E127" t="str">
            <v>DESCRIPCIÓN EQUIPOS y HERRAMIENTAS</v>
          </cell>
          <cell r="F127" t="str">
            <v>UNID.</v>
          </cell>
          <cell r="G127" t="str">
            <v>CANT.</v>
          </cell>
          <cell r="H127" t="str">
            <v>Tarifa/día</v>
          </cell>
          <cell r="I127" t="str">
            <v>Rendimiento</v>
          </cell>
          <cell r="J127" t="str">
            <v>VR. ÍTEM</v>
          </cell>
          <cell r="K127" t="str">
            <v>VR. PARCIAL</v>
          </cell>
        </row>
        <row r="128">
          <cell r="A128">
            <v>1.4</v>
          </cell>
          <cell r="C128" t="str">
            <v>EYH1</v>
          </cell>
          <cell r="D128">
            <v>1</v>
          </cell>
          <cell r="E128" t="str">
            <v>Herramienta menor</v>
          </cell>
          <cell r="F128" t="str">
            <v>UND</v>
          </cell>
          <cell r="G128">
            <v>1</v>
          </cell>
          <cell r="H128">
            <v>27908</v>
          </cell>
          <cell r="I128">
            <v>0.13</v>
          </cell>
          <cell r="J128">
            <v>3628.04</v>
          </cell>
          <cell r="K128">
            <v>3628.04</v>
          </cell>
        </row>
        <row r="129">
          <cell r="A129">
            <v>1.4</v>
          </cell>
        </row>
        <row r="130">
          <cell r="A130">
            <v>1.4</v>
          </cell>
          <cell r="C130" t="str">
            <v>EYHS</v>
          </cell>
          <cell r="E130" t="str">
            <v>SUBTOTAL EQUIPOS Y HERRAMIENTAS</v>
          </cell>
          <cell r="K130">
            <v>3628.04</v>
          </cell>
        </row>
        <row r="131">
          <cell r="A131">
            <v>1.4</v>
          </cell>
          <cell r="C131" t="str">
            <v>T</v>
          </cell>
          <cell r="D131" t="str">
            <v>TRANSPORTES</v>
          </cell>
        </row>
        <row r="132">
          <cell r="A132">
            <v>1.4</v>
          </cell>
          <cell r="C132" t="str">
            <v>DT</v>
          </cell>
          <cell r="D132" t="str">
            <v>ÍTEM</v>
          </cell>
          <cell r="E132" t="str">
            <v>DESCRIPCIÓN TRANSPORTES</v>
          </cell>
          <cell r="F132" t="str">
            <v>UNID.</v>
          </cell>
          <cell r="G132" t="str">
            <v>PESO</v>
          </cell>
          <cell r="H132" t="str">
            <v>TARIFA/Kg</v>
          </cell>
          <cell r="J132" t="str">
            <v>AJUSTE / VOLUMEN</v>
          </cell>
          <cell r="K132" t="str">
            <v>VR. PARCIAL</v>
          </cell>
        </row>
        <row r="133">
          <cell r="A133">
            <v>1.4</v>
          </cell>
          <cell r="C133" t="str">
            <v>T1</v>
          </cell>
          <cell r="D133">
            <v>1</v>
          </cell>
          <cell r="E133" t="str">
            <v>Transporte terrestre Bogotá - Villa Garzón incluye cargue en Bogota</v>
          </cell>
          <cell r="F133" t="str">
            <v>KG</v>
          </cell>
          <cell r="G133">
            <v>9</v>
          </cell>
          <cell r="H133">
            <v>1041</v>
          </cell>
          <cell r="J133">
            <v>2</v>
          </cell>
          <cell r="K133">
            <v>18738</v>
          </cell>
        </row>
        <row r="134">
          <cell r="A134">
            <v>1.4</v>
          </cell>
          <cell r="C134" t="str">
            <v>T2</v>
          </cell>
          <cell r="D134">
            <v>2</v>
          </cell>
          <cell r="E134" t="str">
            <v>Transporte (Terrestre) Villagarzón - Cabecera Veredas Beneficiarias, incluye cargue y descargue de materiales.</v>
          </cell>
          <cell r="F134" t="str">
            <v>KG</v>
          </cell>
          <cell r="G134">
            <v>9</v>
          </cell>
          <cell r="H134">
            <v>1100</v>
          </cell>
          <cell r="J134">
            <v>2</v>
          </cell>
          <cell r="K134">
            <v>19800</v>
          </cell>
        </row>
        <row r="135">
          <cell r="A135">
            <v>1.4</v>
          </cell>
          <cell r="C135" t="str">
            <v>T3</v>
          </cell>
          <cell r="D135">
            <v>3</v>
          </cell>
          <cell r="E135" t="str">
            <v>Transporte (Mular - Fluvial)cabeceras  - Veredas Beneficiarias</v>
          </cell>
          <cell r="F135" t="str">
            <v>KG</v>
          </cell>
          <cell r="G135">
            <v>9</v>
          </cell>
          <cell r="H135">
            <v>1400</v>
          </cell>
          <cell r="J135">
            <v>2</v>
          </cell>
          <cell r="K135">
            <v>25200</v>
          </cell>
        </row>
        <row r="136">
          <cell r="A136">
            <v>1.4</v>
          </cell>
        </row>
        <row r="137">
          <cell r="A137">
            <v>1.4</v>
          </cell>
          <cell r="C137" t="str">
            <v>TS</v>
          </cell>
          <cell r="E137" t="str">
            <v>SUBTOTAL TRANSPORTES</v>
          </cell>
          <cell r="K137">
            <v>63738</v>
          </cell>
        </row>
        <row r="138">
          <cell r="A138">
            <v>1.4</v>
          </cell>
          <cell r="C138" t="str">
            <v>MO</v>
          </cell>
          <cell r="D138" t="str">
            <v>MANO DE OBRA</v>
          </cell>
        </row>
        <row r="139">
          <cell r="A139">
            <v>1.4</v>
          </cell>
          <cell r="C139" t="str">
            <v>DMO</v>
          </cell>
          <cell r="D139" t="str">
            <v>ÍTEM</v>
          </cell>
          <cell r="E139" t="str">
            <v>DESCRIPCIÓN MANO DE OBRA</v>
          </cell>
          <cell r="F139" t="str">
            <v>Jornal</v>
          </cell>
          <cell r="G139" t="str">
            <v>Fac. Prest.</v>
          </cell>
          <cell r="H139" t="str">
            <v>RENDIM.</v>
          </cell>
          <cell r="J139" t="str">
            <v>VR. ÍTEM</v>
          </cell>
          <cell r="K139" t="str">
            <v>VR. PARCIAL</v>
          </cell>
        </row>
        <row r="140">
          <cell r="A140">
            <v>1.4</v>
          </cell>
          <cell r="C140" t="str">
            <v>MO1</v>
          </cell>
          <cell r="D140">
            <v>1</v>
          </cell>
          <cell r="E140" t="str">
            <v>Capataz</v>
          </cell>
          <cell r="F140">
            <v>1</v>
          </cell>
          <cell r="G140">
            <v>1.75</v>
          </cell>
          <cell r="H140">
            <v>0.125</v>
          </cell>
          <cell r="J140">
            <v>125000</v>
          </cell>
          <cell r="K140">
            <v>27343.75</v>
          </cell>
        </row>
        <row r="141">
          <cell r="A141">
            <v>1.4</v>
          </cell>
          <cell r="C141" t="str">
            <v>MO2</v>
          </cell>
          <cell r="D141">
            <v>2</v>
          </cell>
          <cell r="E141" t="str">
            <v>Electricista</v>
          </cell>
          <cell r="F141">
            <v>1</v>
          </cell>
          <cell r="G141">
            <v>1.75</v>
          </cell>
          <cell r="H141">
            <v>0.125</v>
          </cell>
          <cell r="J141">
            <v>90000</v>
          </cell>
          <cell r="K141">
            <v>19687.5</v>
          </cell>
        </row>
        <row r="142">
          <cell r="A142">
            <v>1.4</v>
          </cell>
        </row>
        <row r="143">
          <cell r="A143">
            <v>1.4</v>
          </cell>
        </row>
        <row r="144">
          <cell r="A144">
            <v>1.4</v>
          </cell>
          <cell r="C144" t="str">
            <v>MOS</v>
          </cell>
          <cell r="E144" t="str">
            <v>SUBTOTAL MANO DE OBRA</v>
          </cell>
          <cell r="K144">
            <v>47031.25</v>
          </cell>
        </row>
        <row r="145">
          <cell r="A145">
            <v>1.4</v>
          </cell>
          <cell r="D145">
            <v>1.4</v>
          </cell>
          <cell r="E145" t="str">
            <v>VALOR TOTAL UNITARIO ÍTEM 1,4</v>
          </cell>
          <cell r="K145">
            <v>1508787.29</v>
          </cell>
        </row>
        <row r="150">
          <cell r="A150">
            <v>1.5</v>
          </cell>
          <cell r="E150" t="str">
            <v>Suministro, Transporte e Instalación de Batería Litio 200 Ah a 25.6 Vdc con Ciclos 6000 a DoD hasta el 80%</v>
          </cell>
          <cell r="J150" t="str">
            <v>UNIDAD</v>
          </cell>
          <cell r="K150" t="str">
            <v>UND</v>
          </cell>
        </row>
        <row r="151">
          <cell r="A151">
            <v>1.5</v>
          </cell>
          <cell r="C151" t="str">
            <v>M</v>
          </cell>
          <cell r="D151" t="str">
            <v>MATERIALES</v>
          </cell>
        </row>
        <row r="152">
          <cell r="A152">
            <v>1.5</v>
          </cell>
          <cell r="C152" t="str">
            <v>DM</v>
          </cell>
          <cell r="D152" t="str">
            <v>ÍTEM</v>
          </cell>
          <cell r="E152" t="str">
            <v>DESCRIPCIÓN DE MATERIALES</v>
          </cell>
          <cell r="F152" t="str">
            <v>UNID.</v>
          </cell>
          <cell r="G152" t="str">
            <v>CANT.</v>
          </cell>
          <cell r="H152" t="str">
            <v>VR. UNIT.  + IVA</v>
          </cell>
          <cell r="I152" t="str">
            <v>VALOR ANTES DE IVA</v>
          </cell>
          <cell r="J152" t="str">
            <v>VALOR IVA</v>
          </cell>
          <cell r="K152" t="str">
            <v>VR. PARCIAL</v>
          </cell>
        </row>
        <row r="153">
          <cell r="A153">
            <v>1.5</v>
          </cell>
          <cell r="C153" t="str">
            <v>M34</v>
          </cell>
          <cell r="D153">
            <v>1</v>
          </cell>
          <cell r="E153" t="str">
            <v>Batería Litio 200 Ah a 25.6 Vdc con Ciclos 6000 a DoD hasta el 80%</v>
          </cell>
          <cell r="F153" t="str">
            <v>UND</v>
          </cell>
          <cell r="G153">
            <v>1</v>
          </cell>
          <cell r="H153">
            <v>5650140</v>
          </cell>
          <cell r="I153">
            <v>5650140</v>
          </cell>
          <cell r="J153">
            <v>0</v>
          </cell>
          <cell r="K153">
            <v>5650140</v>
          </cell>
        </row>
        <row r="154">
          <cell r="A154">
            <v>1.5</v>
          </cell>
          <cell r="C154" t="str">
            <v>M35</v>
          </cell>
          <cell r="D154">
            <v>2</v>
          </cell>
          <cell r="E154" t="str">
            <v>Terminales para batería</v>
          </cell>
          <cell r="F154" t="str">
            <v>UND</v>
          </cell>
          <cell r="G154">
            <v>2</v>
          </cell>
          <cell r="H154">
            <v>4950</v>
          </cell>
          <cell r="I154">
            <v>4159.6638655462184</v>
          </cell>
          <cell r="J154">
            <v>790.3361344537816</v>
          </cell>
          <cell r="K154">
            <v>9900</v>
          </cell>
        </row>
        <row r="155">
          <cell r="A155">
            <v>1.5</v>
          </cell>
          <cell r="C155" t="str">
            <v>M36</v>
          </cell>
          <cell r="D155">
            <v>3</v>
          </cell>
          <cell r="E155" t="str">
            <v>Termoencogible 10 mm</v>
          </cell>
          <cell r="F155" t="str">
            <v>ML</v>
          </cell>
          <cell r="G155">
            <v>0.15</v>
          </cell>
          <cell r="H155">
            <v>5610</v>
          </cell>
          <cell r="I155">
            <v>4714.2857142857147</v>
          </cell>
          <cell r="J155">
            <v>895.71428571428532</v>
          </cell>
          <cell r="K155">
            <v>841.5</v>
          </cell>
        </row>
        <row r="156">
          <cell r="A156">
            <v>1.5</v>
          </cell>
          <cell r="C156" t="str">
            <v>M37</v>
          </cell>
          <cell r="D156">
            <v>4</v>
          </cell>
          <cell r="E156" t="str">
            <v>Conductor calibre 10 AWG Negro</v>
          </cell>
          <cell r="F156" t="str">
            <v>ML</v>
          </cell>
          <cell r="G156">
            <v>1</v>
          </cell>
          <cell r="H156">
            <v>6820</v>
          </cell>
          <cell r="I156">
            <v>5731.09243697479</v>
          </cell>
          <cell r="J156">
            <v>1088.90756302521</v>
          </cell>
          <cell r="K156">
            <v>6820</v>
          </cell>
        </row>
        <row r="157">
          <cell r="A157">
            <v>1.5</v>
          </cell>
          <cell r="C157" t="str">
            <v>M38</v>
          </cell>
          <cell r="D157">
            <v>5</v>
          </cell>
          <cell r="E157" t="str">
            <v>Interruptor termomagnetico de 63 A tipo riel - DC</v>
          </cell>
          <cell r="F157" t="str">
            <v>UND</v>
          </cell>
          <cell r="G157">
            <v>1</v>
          </cell>
          <cell r="H157">
            <v>72500</v>
          </cell>
          <cell r="I157">
            <v>60924.36974789916</v>
          </cell>
          <cell r="J157">
            <v>11575.63025210084</v>
          </cell>
          <cell r="K157">
            <v>72500</v>
          </cell>
        </row>
        <row r="158">
          <cell r="A158">
            <v>1.5</v>
          </cell>
          <cell r="C158" t="str">
            <v>M39</v>
          </cell>
          <cell r="D158">
            <v>6</v>
          </cell>
          <cell r="E158" t="str">
            <v xml:space="preserve">Riel omega, incluye remaches </v>
          </cell>
          <cell r="F158" t="str">
            <v>ML</v>
          </cell>
          <cell r="G158">
            <v>0.1</v>
          </cell>
          <cell r="H158">
            <v>19900</v>
          </cell>
          <cell r="I158">
            <v>16722.689075630253</v>
          </cell>
          <cell r="J158">
            <v>3177.3109243697472</v>
          </cell>
          <cell r="K158">
            <v>1990</v>
          </cell>
        </row>
        <row r="159">
          <cell r="A159">
            <v>1.5</v>
          </cell>
          <cell r="C159" t="str">
            <v>M40</v>
          </cell>
          <cell r="D159">
            <v>7</v>
          </cell>
          <cell r="E159" t="str">
            <v>Consumibles (amarres, marquillas, cinta de marcación y/o aislante, etc)</v>
          </cell>
          <cell r="F159" t="str">
            <v>UND</v>
          </cell>
          <cell r="G159">
            <v>1</v>
          </cell>
          <cell r="H159">
            <v>45000</v>
          </cell>
          <cell r="I159">
            <v>37815.126050420171</v>
          </cell>
          <cell r="J159">
            <v>7184.8739495798291</v>
          </cell>
          <cell r="K159">
            <v>45000</v>
          </cell>
        </row>
        <row r="160">
          <cell r="A160">
            <v>1.5</v>
          </cell>
        </row>
        <row r="161">
          <cell r="A161">
            <v>1.5</v>
          </cell>
          <cell r="C161" t="str">
            <v>MS</v>
          </cell>
          <cell r="E161" t="str">
            <v>SUBTOTAL MATERIALES</v>
          </cell>
          <cell r="K161">
            <v>5787191.5</v>
          </cell>
        </row>
        <row r="162">
          <cell r="A162">
            <v>1.5</v>
          </cell>
          <cell r="C162" t="str">
            <v>EYH</v>
          </cell>
          <cell r="D162" t="str">
            <v>EQUIPOS Y HERRAMIENTAS</v>
          </cell>
        </row>
        <row r="163">
          <cell r="A163">
            <v>1.5</v>
          </cell>
          <cell r="C163" t="str">
            <v>DEYH</v>
          </cell>
          <cell r="D163" t="str">
            <v>ÍTEM</v>
          </cell>
          <cell r="E163" t="str">
            <v>DESCRIPCIÓN EQUIPOS y HERRAMIENTAS</v>
          </cell>
          <cell r="F163" t="str">
            <v>UNID.</v>
          </cell>
          <cell r="G163" t="str">
            <v>CANT.</v>
          </cell>
          <cell r="H163" t="str">
            <v>Tarifa/día</v>
          </cell>
          <cell r="I163" t="str">
            <v>Rendimiento</v>
          </cell>
          <cell r="J163" t="str">
            <v>VR. ÍTEM</v>
          </cell>
          <cell r="K163" t="str">
            <v>VR. PARCIAL</v>
          </cell>
        </row>
        <row r="164">
          <cell r="A164">
            <v>1.5</v>
          </cell>
          <cell r="C164" t="str">
            <v>EYH1</v>
          </cell>
          <cell r="D164">
            <v>1</v>
          </cell>
          <cell r="E164" t="str">
            <v>Herramienta menor</v>
          </cell>
          <cell r="F164" t="str">
            <v>UND</v>
          </cell>
          <cell r="G164">
            <v>1</v>
          </cell>
          <cell r="H164">
            <v>27908</v>
          </cell>
          <cell r="I164">
            <v>0.13</v>
          </cell>
          <cell r="J164">
            <v>3628.04</v>
          </cell>
          <cell r="K164">
            <v>3628.04</v>
          </cell>
        </row>
        <row r="165">
          <cell r="A165">
            <v>1.5</v>
          </cell>
        </row>
        <row r="166">
          <cell r="A166">
            <v>1.5</v>
          </cell>
          <cell r="C166" t="str">
            <v>EYHS</v>
          </cell>
          <cell r="E166" t="str">
            <v>SUBTOTAL EQUIPOS Y HERRAMIENTAS</v>
          </cell>
          <cell r="K166">
            <v>3628.04</v>
          </cell>
        </row>
        <row r="167">
          <cell r="A167">
            <v>1.5</v>
          </cell>
          <cell r="C167" t="str">
            <v>T</v>
          </cell>
          <cell r="D167" t="str">
            <v>TRANSPORTES</v>
          </cell>
        </row>
        <row r="168">
          <cell r="A168">
            <v>1.5</v>
          </cell>
          <cell r="C168" t="str">
            <v>DT</v>
          </cell>
          <cell r="D168" t="str">
            <v>ÍTEM</v>
          </cell>
          <cell r="E168" t="str">
            <v>DESCRIPCIÓN TRANSPORTES</v>
          </cell>
          <cell r="F168" t="str">
            <v>UNID.</v>
          </cell>
          <cell r="G168" t="str">
            <v>PESO</v>
          </cell>
          <cell r="H168" t="str">
            <v>TARIFA/Kg</v>
          </cell>
          <cell r="J168" t="str">
            <v>AJUSTE / VOLUMEN</v>
          </cell>
          <cell r="K168" t="str">
            <v>VR. PARCIAL</v>
          </cell>
        </row>
        <row r="169">
          <cell r="A169">
            <v>1.5</v>
          </cell>
          <cell r="C169" t="str">
            <v>T1</v>
          </cell>
          <cell r="D169">
            <v>1</v>
          </cell>
          <cell r="E169" t="str">
            <v>Transporte terrestre Bogotá - Villa Garzón incluye cargue en Bogota</v>
          </cell>
          <cell r="F169" t="str">
            <v>KG</v>
          </cell>
          <cell r="G169">
            <v>40</v>
          </cell>
          <cell r="H169">
            <v>1041</v>
          </cell>
          <cell r="J169">
            <v>1</v>
          </cell>
          <cell r="K169">
            <v>41640</v>
          </cell>
        </row>
        <row r="170">
          <cell r="A170">
            <v>1.5</v>
          </cell>
          <cell r="C170" t="str">
            <v>T2</v>
          </cell>
          <cell r="D170">
            <v>2</v>
          </cell>
          <cell r="E170" t="str">
            <v>Transporte (Terrestre) Villagarzón - Cabecera Veredas Beneficiarias, incluye cargue y descargue de materiales.</v>
          </cell>
          <cell r="F170" t="str">
            <v>KG</v>
          </cell>
          <cell r="G170">
            <v>40</v>
          </cell>
          <cell r="H170">
            <v>1100</v>
          </cell>
          <cell r="J170">
            <v>1</v>
          </cell>
          <cell r="K170">
            <v>44000</v>
          </cell>
        </row>
        <row r="171">
          <cell r="A171">
            <v>1.5</v>
          </cell>
          <cell r="C171" t="str">
            <v>T3</v>
          </cell>
          <cell r="D171">
            <v>3</v>
          </cell>
          <cell r="E171" t="str">
            <v>Transporte (Mular - Fluvial)cabeceras  - Veredas Beneficiarias</v>
          </cell>
          <cell r="F171" t="str">
            <v>KG</v>
          </cell>
          <cell r="G171">
            <v>40</v>
          </cell>
          <cell r="H171">
            <v>1400</v>
          </cell>
          <cell r="J171">
            <v>1</v>
          </cell>
          <cell r="K171">
            <v>56000</v>
          </cell>
        </row>
        <row r="172">
          <cell r="A172">
            <v>1.5</v>
          </cell>
        </row>
        <row r="173">
          <cell r="A173">
            <v>1.5</v>
          </cell>
          <cell r="C173" t="str">
            <v>TS</v>
          </cell>
          <cell r="E173" t="str">
            <v>SUBTOTAL TRANSPORTES</v>
          </cell>
          <cell r="K173">
            <v>141640</v>
          </cell>
        </row>
        <row r="174">
          <cell r="A174">
            <v>1.5</v>
          </cell>
          <cell r="C174" t="str">
            <v>MO</v>
          </cell>
          <cell r="D174" t="str">
            <v>MANO DE OBRA</v>
          </cell>
        </row>
        <row r="175">
          <cell r="A175">
            <v>1.5</v>
          </cell>
          <cell r="C175" t="str">
            <v>DMO</v>
          </cell>
          <cell r="D175" t="str">
            <v>ÍTEM</v>
          </cell>
          <cell r="E175" t="str">
            <v>DESCRIPCIÓN MANO DE OBRA</v>
          </cell>
          <cell r="F175" t="str">
            <v>Jornal</v>
          </cell>
          <cell r="G175" t="str">
            <v>Fac. Prest.</v>
          </cell>
          <cell r="H175" t="str">
            <v>RENDIM.</v>
          </cell>
          <cell r="J175" t="str">
            <v>VR. ÍTEM</v>
          </cell>
          <cell r="K175" t="str">
            <v>VR. PARCIAL</v>
          </cell>
        </row>
        <row r="176">
          <cell r="A176">
            <v>1.5</v>
          </cell>
          <cell r="C176" t="str">
            <v>MO1</v>
          </cell>
          <cell r="D176">
            <v>1</v>
          </cell>
          <cell r="E176" t="str">
            <v>Capataz</v>
          </cell>
          <cell r="F176">
            <v>1</v>
          </cell>
          <cell r="G176">
            <v>1.75</v>
          </cell>
          <cell r="H176">
            <v>0.125</v>
          </cell>
          <cell r="J176">
            <v>125000</v>
          </cell>
          <cell r="K176">
            <v>27343.75</v>
          </cell>
        </row>
        <row r="177">
          <cell r="A177">
            <v>1.5</v>
          </cell>
          <cell r="C177" t="str">
            <v>MO2</v>
          </cell>
          <cell r="D177">
            <v>2</v>
          </cell>
          <cell r="E177" t="str">
            <v>Electricista</v>
          </cell>
          <cell r="F177">
            <v>1</v>
          </cell>
          <cell r="G177">
            <v>1.75</v>
          </cell>
          <cell r="H177">
            <v>0.125</v>
          </cell>
          <cell r="J177">
            <v>90000</v>
          </cell>
          <cell r="K177">
            <v>19687.5</v>
          </cell>
        </row>
        <row r="178">
          <cell r="A178">
            <v>1.5</v>
          </cell>
        </row>
        <row r="179">
          <cell r="A179">
            <v>1.5</v>
          </cell>
        </row>
        <row r="180">
          <cell r="A180">
            <v>1.5</v>
          </cell>
          <cell r="C180" t="str">
            <v>MOS</v>
          </cell>
          <cell r="E180" t="str">
            <v>SUBTOTAL MANO DE OBRA</v>
          </cell>
          <cell r="K180">
            <v>47031.25</v>
          </cell>
        </row>
        <row r="181">
          <cell r="A181">
            <v>1.5</v>
          </cell>
          <cell r="D181">
            <v>1.5</v>
          </cell>
          <cell r="E181" t="str">
            <v>VALOR TOTAL UNITARIO ÍTEM 1,5</v>
          </cell>
          <cell r="K181">
            <v>5979490.79</v>
          </cell>
        </row>
        <row r="186">
          <cell r="A186">
            <v>1.6</v>
          </cell>
          <cell r="E186" t="str">
            <v>Suministro, Transporte e Instalación de Inversor de onda senoidal pura 24 Vdc a 2000 W con eficiencia superior al 91% de -15 a 60 °C</v>
          </cell>
          <cell r="J186" t="str">
            <v>UNIDAD</v>
          </cell>
          <cell r="K186" t="str">
            <v>UN</v>
          </cell>
        </row>
        <row r="187">
          <cell r="A187">
            <v>1.6</v>
          </cell>
          <cell r="C187" t="str">
            <v>M</v>
          </cell>
          <cell r="D187" t="str">
            <v>MATERIALES</v>
          </cell>
        </row>
        <row r="188">
          <cell r="A188">
            <v>1.6</v>
          </cell>
          <cell r="C188" t="str">
            <v>DM</v>
          </cell>
          <cell r="D188" t="str">
            <v>ÍTEM</v>
          </cell>
          <cell r="E188" t="str">
            <v>DESCRIPCIÓN DE MATERIALES</v>
          </cell>
          <cell r="F188" t="str">
            <v>UNID.</v>
          </cell>
          <cell r="G188" t="str">
            <v>CANT.</v>
          </cell>
          <cell r="H188" t="str">
            <v>VR. UNIT.  + IVA</v>
          </cell>
          <cell r="I188" t="str">
            <v>VALOR ANTES DE IVA</v>
          </cell>
          <cell r="J188" t="str">
            <v>VALOR IVA</v>
          </cell>
          <cell r="K188" t="str">
            <v>VR. PARCIAL</v>
          </cell>
        </row>
        <row r="189">
          <cell r="A189">
            <v>1.6</v>
          </cell>
          <cell r="C189" t="str">
            <v>M41</v>
          </cell>
          <cell r="D189">
            <v>1</v>
          </cell>
          <cell r="E189" t="str">
            <v>Inversor de onda senoidal pura 24 Vdc a 2000 W con eficiencia superior al 91% de -15 a 60 °C</v>
          </cell>
          <cell r="F189" t="str">
            <v>UND</v>
          </cell>
          <cell r="G189">
            <v>1</v>
          </cell>
          <cell r="H189">
            <v>1380040</v>
          </cell>
          <cell r="I189">
            <v>1380040</v>
          </cell>
          <cell r="J189">
            <v>0</v>
          </cell>
          <cell r="K189">
            <v>1380040</v>
          </cell>
        </row>
        <row r="190">
          <cell r="A190">
            <v>1.6</v>
          </cell>
          <cell r="C190" t="str">
            <v>M42</v>
          </cell>
          <cell r="D190">
            <v>2</v>
          </cell>
          <cell r="E190" t="str">
            <v>Soporte de fijacion de Inversor</v>
          </cell>
          <cell r="F190" t="str">
            <v>UND</v>
          </cell>
          <cell r="G190">
            <v>1</v>
          </cell>
          <cell r="H190">
            <v>5280</v>
          </cell>
          <cell r="I190">
            <v>4436.9747899159665</v>
          </cell>
          <cell r="J190">
            <v>843.02521008403346</v>
          </cell>
          <cell r="K190">
            <v>5280</v>
          </cell>
        </row>
        <row r="191">
          <cell r="A191">
            <v>1.6</v>
          </cell>
          <cell r="C191" t="str">
            <v>M43</v>
          </cell>
          <cell r="D191">
            <v>3</v>
          </cell>
          <cell r="E191" t="str">
            <v xml:space="preserve">Riel omega, incluye remaches </v>
          </cell>
          <cell r="F191" t="str">
            <v>ML</v>
          </cell>
          <cell r="G191">
            <v>0.1</v>
          </cell>
          <cell r="H191">
            <v>19900</v>
          </cell>
          <cell r="I191">
            <v>16722.689075630253</v>
          </cell>
          <cell r="J191">
            <v>3177.3109243697472</v>
          </cell>
          <cell r="K191">
            <v>1990</v>
          </cell>
        </row>
        <row r="192">
          <cell r="A192">
            <v>1.6</v>
          </cell>
          <cell r="C192" t="str">
            <v>M44</v>
          </cell>
          <cell r="D192">
            <v>4</v>
          </cell>
          <cell r="E192" t="str">
            <v>Interruptor termomagnetico de 63 A tipo riel - DC</v>
          </cell>
          <cell r="F192" t="str">
            <v>UND</v>
          </cell>
          <cell r="G192">
            <v>1</v>
          </cell>
          <cell r="H192">
            <v>72500</v>
          </cell>
          <cell r="I192">
            <v>60924.36974789916</v>
          </cell>
          <cell r="J192">
            <v>11575.63025210084</v>
          </cell>
          <cell r="K192">
            <v>72500</v>
          </cell>
        </row>
        <row r="193">
          <cell r="A193">
            <v>1.6</v>
          </cell>
          <cell r="C193" t="str">
            <v>M45</v>
          </cell>
          <cell r="D193">
            <v>5</v>
          </cell>
          <cell r="E193" t="str">
            <v>Conductor calibre 10 AWG Negro</v>
          </cell>
          <cell r="F193" t="str">
            <v>ML</v>
          </cell>
          <cell r="G193">
            <v>0.56999999999999995</v>
          </cell>
          <cell r="H193">
            <v>6820</v>
          </cell>
          <cell r="I193">
            <v>5731.09243697479</v>
          </cell>
          <cell r="J193">
            <v>1088.90756302521</v>
          </cell>
          <cell r="K193">
            <v>3887.3999999999996</v>
          </cell>
        </row>
        <row r="194">
          <cell r="A194">
            <v>1.6</v>
          </cell>
          <cell r="C194" t="str">
            <v>M46</v>
          </cell>
          <cell r="D194">
            <v>6</v>
          </cell>
          <cell r="E194" t="str">
            <v>Alambre #10 THHN - verde (aterrizaje de carcasas metálicas)</v>
          </cell>
          <cell r="F194" t="str">
            <v>ML</v>
          </cell>
          <cell r="G194">
            <v>0.5</v>
          </cell>
          <cell r="H194">
            <v>6940</v>
          </cell>
          <cell r="I194">
            <v>5831.9327731092444</v>
          </cell>
          <cell r="J194">
            <v>1108.0672268907556</v>
          </cell>
          <cell r="K194">
            <v>3470</v>
          </cell>
        </row>
        <row r="195">
          <cell r="A195">
            <v>1.6</v>
          </cell>
          <cell r="C195" t="str">
            <v>M47</v>
          </cell>
          <cell r="D195">
            <v>7</v>
          </cell>
          <cell r="E195" t="str">
            <v>Consumibles (amarres, marquillas, cinta de marcación y/o aislante, etc)</v>
          </cell>
          <cell r="F195" t="str">
            <v>UND</v>
          </cell>
          <cell r="G195">
            <v>1</v>
          </cell>
          <cell r="H195">
            <v>45000</v>
          </cell>
          <cell r="I195">
            <v>37815.126050420171</v>
          </cell>
          <cell r="J195">
            <v>7184.8739495798291</v>
          </cell>
          <cell r="K195">
            <v>45000</v>
          </cell>
        </row>
        <row r="196">
          <cell r="A196">
            <v>1.6</v>
          </cell>
          <cell r="C196" t="str">
            <v>MS</v>
          </cell>
          <cell r="E196" t="str">
            <v>SUBTOTAL MATERIALES</v>
          </cell>
          <cell r="K196">
            <v>1512167.4</v>
          </cell>
        </row>
        <row r="197">
          <cell r="A197">
            <v>1.6</v>
          </cell>
          <cell r="C197" t="str">
            <v>EYH</v>
          </cell>
          <cell r="D197" t="str">
            <v>EQUIPOS Y HERRAMIENTAS</v>
          </cell>
        </row>
        <row r="198">
          <cell r="A198">
            <v>1.6</v>
          </cell>
          <cell r="C198" t="str">
            <v>DEYH</v>
          </cell>
          <cell r="D198" t="str">
            <v>ÍTEM</v>
          </cell>
          <cell r="E198" t="str">
            <v>DESCRIPCIÓN EQUIPOS y HERRAMIENTAS</v>
          </cell>
          <cell r="F198" t="str">
            <v>UNID.</v>
          </cell>
          <cell r="G198" t="str">
            <v>CANT.</v>
          </cell>
          <cell r="H198" t="str">
            <v>Tarifa/día</v>
          </cell>
          <cell r="I198" t="str">
            <v>Rendimiento</v>
          </cell>
          <cell r="J198" t="str">
            <v>VR. ÍTEM</v>
          </cell>
          <cell r="K198" t="str">
            <v>VR. PARCIAL</v>
          </cell>
        </row>
        <row r="199">
          <cell r="A199">
            <v>1.6</v>
          </cell>
          <cell r="C199" t="str">
            <v>EYH1</v>
          </cell>
          <cell r="D199">
            <v>1</v>
          </cell>
          <cell r="E199" t="str">
            <v>Herramienta menor</v>
          </cell>
          <cell r="F199" t="str">
            <v>UND</v>
          </cell>
          <cell r="G199">
            <v>1</v>
          </cell>
          <cell r="H199">
            <v>27908</v>
          </cell>
          <cell r="I199">
            <v>0.13</v>
          </cell>
          <cell r="J199">
            <v>3628.04</v>
          </cell>
          <cell r="K199">
            <v>3628.04</v>
          </cell>
        </row>
        <row r="200">
          <cell r="A200">
            <v>1.6</v>
          </cell>
        </row>
        <row r="201">
          <cell r="A201">
            <v>1.6</v>
          </cell>
          <cell r="C201" t="str">
            <v>EYHS</v>
          </cell>
          <cell r="E201" t="str">
            <v>SUBTOTAL EQUIPOS Y HERRAMIENTAS</v>
          </cell>
          <cell r="K201">
            <v>3628.04</v>
          </cell>
        </row>
        <row r="202">
          <cell r="A202">
            <v>1.6</v>
          </cell>
          <cell r="C202" t="str">
            <v>T</v>
          </cell>
          <cell r="D202" t="str">
            <v>TRANSPORTES</v>
          </cell>
        </row>
        <row r="203">
          <cell r="A203">
            <v>1.6</v>
          </cell>
          <cell r="C203" t="str">
            <v>DT</v>
          </cell>
          <cell r="D203" t="str">
            <v>ÍTEM</v>
          </cell>
          <cell r="E203" t="str">
            <v>DESCRIPCIÓN TRANSPORTES</v>
          </cell>
          <cell r="F203" t="str">
            <v>UNID.</v>
          </cell>
          <cell r="G203" t="str">
            <v>PESO</v>
          </cell>
          <cell r="H203" t="str">
            <v>TARIFA/Kg</v>
          </cell>
          <cell r="J203" t="str">
            <v>AJUSTE / VOLUMEN</v>
          </cell>
          <cell r="K203" t="str">
            <v>VR. PARCIAL</v>
          </cell>
        </row>
        <row r="204">
          <cell r="A204">
            <v>1.6</v>
          </cell>
          <cell r="C204" t="str">
            <v>T1</v>
          </cell>
          <cell r="D204">
            <v>1</v>
          </cell>
          <cell r="E204" t="str">
            <v>Transporte terrestre Bogotá - Villa Garzón incluye cargue en Bogota</v>
          </cell>
          <cell r="F204" t="str">
            <v>KG</v>
          </cell>
          <cell r="G204">
            <v>21</v>
          </cell>
          <cell r="H204">
            <v>1041</v>
          </cell>
          <cell r="J204">
            <v>2</v>
          </cell>
          <cell r="K204">
            <v>43722</v>
          </cell>
        </row>
        <row r="205">
          <cell r="A205">
            <v>1.6</v>
          </cell>
          <cell r="C205" t="str">
            <v>T2</v>
          </cell>
          <cell r="D205">
            <v>2</v>
          </cell>
          <cell r="E205" t="str">
            <v>Transporte (Terrestre) Villagarzón - Cabecera Veredas Beneficiarias, incluye cargue y descargue de materiales.</v>
          </cell>
          <cell r="F205" t="str">
            <v>KG</v>
          </cell>
          <cell r="G205">
            <v>21</v>
          </cell>
          <cell r="H205">
            <v>1100</v>
          </cell>
          <cell r="J205">
            <v>2</v>
          </cell>
          <cell r="K205">
            <v>46200</v>
          </cell>
        </row>
        <row r="206">
          <cell r="A206">
            <v>1.6</v>
          </cell>
          <cell r="C206" t="str">
            <v>T3</v>
          </cell>
          <cell r="D206">
            <v>3</v>
          </cell>
          <cell r="E206" t="str">
            <v>Transporte (Mular - Fluvial)cabeceras  - Veredas Beneficiarias</v>
          </cell>
          <cell r="F206" t="str">
            <v>KG</v>
          </cell>
          <cell r="G206">
            <v>21</v>
          </cell>
          <cell r="H206">
            <v>1400</v>
          </cell>
          <cell r="J206">
            <v>2</v>
          </cell>
          <cell r="K206">
            <v>58800</v>
          </cell>
        </row>
        <row r="207">
          <cell r="A207">
            <v>1.6</v>
          </cell>
        </row>
        <row r="208">
          <cell r="A208">
            <v>1.6</v>
          </cell>
          <cell r="C208" t="str">
            <v>TS</v>
          </cell>
          <cell r="E208" t="str">
            <v>SUBTOTAL TRANSPORTES</v>
          </cell>
          <cell r="K208">
            <v>148722</v>
          </cell>
        </row>
        <row r="209">
          <cell r="A209">
            <v>1.6</v>
          </cell>
          <cell r="C209" t="str">
            <v>MO</v>
          </cell>
          <cell r="D209" t="str">
            <v>MANO DE OBRA</v>
          </cell>
        </row>
        <row r="210">
          <cell r="A210">
            <v>1.6</v>
          </cell>
          <cell r="C210" t="str">
            <v>DMO</v>
          </cell>
          <cell r="D210" t="str">
            <v>ÍTEM</v>
          </cell>
          <cell r="E210" t="str">
            <v>DESCRIPCIÓN MANO DE OBRA</v>
          </cell>
          <cell r="F210" t="str">
            <v>Jornal</v>
          </cell>
          <cell r="G210" t="str">
            <v>Fac. Prest.</v>
          </cell>
          <cell r="H210" t="str">
            <v>RENDIM.</v>
          </cell>
          <cell r="J210" t="str">
            <v>VR. ÍTEM</v>
          </cell>
          <cell r="K210" t="str">
            <v>VR. PARCIAL</v>
          </cell>
        </row>
        <row r="211">
          <cell r="A211">
            <v>1.6</v>
          </cell>
          <cell r="C211" t="str">
            <v>MO1</v>
          </cell>
          <cell r="D211">
            <v>1</v>
          </cell>
          <cell r="E211" t="str">
            <v>Capataz</v>
          </cell>
          <cell r="F211">
            <v>1</v>
          </cell>
          <cell r="G211">
            <v>1.75</v>
          </cell>
          <cell r="H211">
            <v>0.125</v>
          </cell>
          <cell r="J211">
            <v>125000</v>
          </cell>
          <cell r="K211">
            <v>27343.75</v>
          </cell>
        </row>
        <row r="212">
          <cell r="A212">
            <v>1.6</v>
          </cell>
          <cell r="C212" t="str">
            <v>MO2</v>
          </cell>
          <cell r="D212">
            <v>2</v>
          </cell>
          <cell r="E212" t="str">
            <v>Electricista</v>
          </cell>
          <cell r="F212">
            <v>1</v>
          </cell>
          <cell r="G212">
            <v>1.75</v>
          </cell>
          <cell r="H212">
            <v>0.125</v>
          </cell>
          <cell r="J212">
            <v>90000</v>
          </cell>
          <cell r="K212">
            <v>19687.5</v>
          </cell>
        </row>
        <row r="213">
          <cell r="A213">
            <v>1.6</v>
          </cell>
        </row>
        <row r="214">
          <cell r="A214">
            <v>1.6</v>
          </cell>
        </row>
        <row r="215">
          <cell r="A215">
            <v>1.6</v>
          </cell>
          <cell r="C215" t="str">
            <v>MOS</v>
          </cell>
          <cell r="E215" t="str">
            <v>SUBTOTAL MANO DE OBRA</v>
          </cell>
          <cell r="K215">
            <v>47031.25</v>
          </cell>
        </row>
        <row r="216">
          <cell r="A216">
            <v>1.6</v>
          </cell>
          <cell r="D216">
            <v>1.6</v>
          </cell>
          <cell r="E216" t="str">
            <v>VALOR TOTAL UNITARIO ÍTEM 1,6</v>
          </cell>
          <cell r="K216">
            <v>1711548.69</v>
          </cell>
        </row>
        <row r="221">
          <cell r="A221">
            <v>1.7</v>
          </cell>
          <cell r="E221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J221" t="str">
            <v>UNIDAD</v>
          </cell>
          <cell r="K221" t="str">
            <v>UN</v>
          </cell>
        </row>
        <row r="222">
          <cell r="A222">
            <v>1.7</v>
          </cell>
          <cell r="C222" t="str">
            <v>M</v>
          </cell>
          <cell r="D222" t="str">
            <v>MATERIALES</v>
          </cell>
        </row>
        <row r="223">
          <cell r="A223">
            <v>1.7</v>
          </cell>
          <cell r="C223" t="str">
            <v>DM</v>
          </cell>
          <cell r="D223" t="str">
            <v>ÍTEM</v>
          </cell>
          <cell r="E223" t="str">
            <v>DESCRIPCIÓN DE MATERIALES</v>
          </cell>
          <cell r="F223" t="str">
            <v>UNID.</v>
          </cell>
          <cell r="G223" t="str">
            <v>CANT.</v>
          </cell>
          <cell r="H223" t="str">
            <v>VR. UNIT.  + IVA</v>
          </cell>
          <cell r="I223" t="str">
            <v>VALOR ANTES DE IVA</v>
          </cell>
          <cell r="J223" t="str">
            <v>VALOR IVA</v>
          </cell>
          <cell r="K223" t="str">
            <v>VR. PARCIAL</v>
          </cell>
        </row>
        <row r="224">
          <cell r="A224">
            <v>1.7</v>
          </cell>
          <cell r="C224" t="str">
            <v>M48</v>
          </cell>
          <cell r="D224">
            <v>1</v>
          </cell>
          <cell r="E224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F224" t="str">
            <v>UND</v>
          </cell>
          <cell r="G224">
            <v>1</v>
          </cell>
          <cell r="H224">
            <v>1595400</v>
          </cell>
          <cell r="I224">
            <v>1340672.2689075631</v>
          </cell>
          <cell r="J224">
            <v>254727.73109243694</v>
          </cell>
          <cell r="K224">
            <v>1595400</v>
          </cell>
        </row>
        <row r="225">
          <cell r="A225">
            <v>1.7</v>
          </cell>
          <cell r="C225" t="str">
            <v>M49</v>
          </cell>
          <cell r="D225">
            <v>2</v>
          </cell>
          <cell r="E225" t="str">
            <v>Excavación de zanja para acometida principal en zona verde de 20X60cm</v>
          </cell>
          <cell r="F225" t="str">
            <v>ML</v>
          </cell>
          <cell r="G225">
            <v>2</v>
          </cell>
          <cell r="H225">
            <v>6200</v>
          </cell>
          <cell r="I225">
            <v>5210.0840336134452</v>
          </cell>
          <cell r="J225">
            <v>989.91596638655483</v>
          </cell>
          <cell r="K225">
            <v>12400</v>
          </cell>
        </row>
        <row r="226">
          <cell r="A226">
            <v>1.7</v>
          </cell>
          <cell r="C226" t="str">
            <v>M50</v>
          </cell>
          <cell r="D226">
            <v>3</v>
          </cell>
          <cell r="E226" t="str">
            <v>Cable de cobre encauchetado 2x6 AWG THWN TC SR</v>
          </cell>
          <cell r="F226" t="str">
            <v>ML</v>
          </cell>
          <cell r="G226">
            <v>9</v>
          </cell>
          <cell r="H226">
            <v>29200</v>
          </cell>
          <cell r="I226">
            <v>24537.81512605042</v>
          </cell>
          <cell r="J226">
            <v>4662.1848739495799</v>
          </cell>
          <cell r="K226">
            <v>262800</v>
          </cell>
        </row>
        <row r="227">
          <cell r="A227">
            <v>1.7</v>
          </cell>
          <cell r="C227" t="str">
            <v>M51</v>
          </cell>
          <cell r="D227">
            <v>4</v>
          </cell>
          <cell r="E227" t="str">
            <v>Tubería EMT 1/2"</v>
          </cell>
          <cell r="F227" t="str">
            <v>ML</v>
          </cell>
          <cell r="G227">
            <v>1</v>
          </cell>
          <cell r="H227">
            <v>5800</v>
          </cell>
          <cell r="I227">
            <v>4873.9495798319331</v>
          </cell>
          <cell r="J227">
            <v>926.05042016806692</v>
          </cell>
          <cell r="K227">
            <v>5800</v>
          </cell>
        </row>
        <row r="228">
          <cell r="A228">
            <v>1.7</v>
          </cell>
          <cell r="C228" t="str">
            <v>M52</v>
          </cell>
          <cell r="D228">
            <v>5</v>
          </cell>
          <cell r="E228" t="str">
            <v>Curva EMT 1/2"</v>
          </cell>
          <cell r="F228" t="str">
            <v>UND</v>
          </cell>
          <cell r="G228">
            <v>1</v>
          </cell>
          <cell r="H228">
            <v>2400</v>
          </cell>
          <cell r="I228">
            <v>2016.8067226890757</v>
          </cell>
          <cell r="J228">
            <v>383.19327731092426</v>
          </cell>
          <cell r="K228">
            <v>2400</v>
          </cell>
        </row>
        <row r="229">
          <cell r="A229">
            <v>1.7</v>
          </cell>
          <cell r="C229" t="str">
            <v>M53</v>
          </cell>
          <cell r="D229">
            <v>6</v>
          </cell>
          <cell r="E229" t="str">
            <v>Accesorios de fijacion tuberia EMT a muro</v>
          </cell>
          <cell r="F229" t="str">
            <v>UND</v>
          </cell>
          <cell r="G229">
            <v>5</v>
          </cell>
          <cell r="H229">
            <v>825</v>
          </cell>
          <cell r="I229">
            <v>693.27731092436977</v>
          </cell>
          <cell r="J229">
            <v>131.72268907563023</v>
          </cell>
          <cell r="K229">
            <v>4125</v>
          </cell>
        </row>
        <row r="230">
          <cell r="A230">
            <v>1.7</v>
          </cell>
          <cell r="C230" t="str">
            <v>M54</v>
          </cell>
          <cell r="D230">
            <v>7</v>
          </cell>
          <cell r="E230" t="str">
            <v>Tuberia PVC 1/2"</v>
          </cell>
          <cell r="F230" t="str">
            <v>ML</v>
          </cell>
          <cell r="G230">
            <v>6</v>
          </cell>
          <cell r="H230">
            <v>5005</v>
          </cell>
          <cell r="I230">
            <v>4205.8823529411766</v>
          </cell>
          <cell r="J230">
            <v>799.11764705882342</v>
          </cell>
          <cell r="K230">
            <v>30030</v>
          </cell>
        </row>
        <row r="231">
          <cell r="A231">
            <v>1.7</v>
          </cell>
          <cell r="C231" t="str">
            <v>M55</v>
          </cell>
          <cell r="D231">
            <v>8</v>
          </cell>
          <cell r="E231" t="str">
            <v>Clavija Codelca tres polos.</v>
          </cell>
          <cell r="F231" t="str">
            <v>UND</v>
          </cell>
          <cell r="G231">
            <v>1</v>
          </cell>
          <cell r="H231">
            <v>6850</v>
          </cell>
          <cell r="I231">
            <v>5756.3025210084033</v>
          </cell>
          <cell r="J231">
            <v>1093.6974789915967</v>
          </cell>
          <cell r="K231">
            <v>6850</v>
          </cell>
        </row>
        <row r="232">
          <cell r="A232">
            <v>1.7</v>
          </cell>
          <cell r="C232" t="str">
            <v>M56</v>
          </cell>
          <cell r="D232">
            <v>9</v>
          </cell>
          <cell r="E232" t="str">
            <v>Bloque de distribucion aislado (barraje)</v>
          </cell>
          <cell r="F232" t="str">
            <v>UND</v>
          </cell>
          <cell r="G232">
            <v>3</v>
          </cell>
          <cell r="H232">
            <v>53097</v>
          </cell>
          <cell r="I232">
            <v>44619.327731092439</v>
          </cell>
          <cell r="J232">
            <v>8477.6722689075614</v>
          </cell>
          <cell r="K232">
            <v>159291</v>
          </cell>
        </row>
        <row r="233">
          <cell r="A233">
            <v>1.7</v>
          </cell>
          <cell r="C233" t="str">
            <v>M57</v>
          </cell>
          <cell r="D233">
            <v>10</v>
          </cell>
          <cell r="E233" t="str">
            <v>Cable de cobre desnudo 12 AWG o THHN 12 - verde</v>
          </cell>
          <cell r="F233" t="str">
            <v>ML</v>
          </cell>
          <cell r="G233">
            <v>5</v>
          </cell>
          <cell r="H233">
            <v>2700</v>
          </cell>
          <cell r="I233">
            <v>2268.90756302521</v>
          </cell>
          <cell r="J233">
            <v>431.09243697478996</v>
          </cell>
          <cell r="K233">
            <v>13500</v>
          </cell>
        </row>
        <row r="234">
          <cell r="A234">
            <v>1.7</v>
          </cell>
          <cell r="C234" t="str">
            <v>M58</v>
          </cell>
          <cell r="D234">
            <v>11</v>
          </cell>
          <cell r="E234" t="str">
            <v>Terminal metalica EMT 1/2"</v>
          </cell>
          <cell r="F234" t="str">
            <v>UND</v>
          </cell>
          <cell r="G234">
            <v>2</v>
          </cell>
          <cell r="H234">
            <v>2150</v>
          </cell>
          <cell r="I234">
            <v>1806.7226890756303</v>
          </cell>
          <cell r="J234">
            <v>343.27731092436966</v>
          </cell>
          <cell r="K234">
            <v>4300</v>
          </cell>
        </row>
        <row r="235">
          <cell r="A235">
            <v>1.7</v>
          </cell>
          <cell r="C235" t="str">
            <v>M59</v>
          </cell>
          <cell r="D235">
            <v>12</v>
          </cell>
          <cell r="E235" t="str">
            <v>Consumibles (amarres, marquillas, cinta de marcación y/o aislante, etc)</v>
          </cell>
          <cell r="F235" t="str">
            <v>UND</v>
          </cell>
          <cell r="G235">
            <v>1</v>
          </cell>
          <cell r="H235">
            <v>19700</v>
          </cell>
          <cell r="I235">
            <v>16554.621848739498</v>
          </cell>
          <cell r="J235">
            <v>3145.3781512605019</v>
          </cell>
          <cell r="K235">
            <v>19700</v>
          </cell>
        </row>
        <row r="236">
          <cell r="A236">
            <v>1.7</v>
          </cell>
          <cell r="C236" t="str">
            <v>M60</v>
          </cell>
          <cell r="D236">
            <v>13</v>
          </cell>
          <cell r="E236" t="str">
            <v>Terminal de cobre No. 12</v>
          </cell>
          <cell r="F236" t="str">
            <v>UND</v>
          </cell>
          <cell r="G236">
            <v>6</v>
          </cell>
          <cell r="H236">
            <v>250</v>
          </cell>
          <cell r="I236">
            <v>210.0840336134454</v>
          </cell>
          <cell r="J236">
            <v>39.915966386554601</v>
          </cell>
          <cell r="K236">
            <v>1500</v>
          </cell>
        </row>
        <row r="237">
          <cell r="A237">
            <v>1.7</v>
          </cell>
          <cell r="C237" t="str">
            <v>M61</v>
          </cell>
          <cell r="D237">
            <v>14</v>
          </cell>
          <cell r="E237" t="str">
            <v>Terminal de cobre No. 10</v>
          </cell>
          <cell r="F237" t="str">
            <v>UND</v>
          </cell>
          <cell r="G237">
            <v>4</v>
          </cell>
          <cell r="H237">
            <v>250</v>
          </cell>
          <cell r="I237">
            <v>210.0840336134454</v>
          </cell>
          <cell r="J237">
            <v>39.915966386554601</v>
          </cell>
          <cell r="K237">
            <v>1000</v>
          </cell>
        </row>
        <row r="238">
          <cell r="A238">
            <v>1.7</v>
          </cell>
          <cell r="C238" t="str">
            <v>M62</v>
          </cell>
          <cell r="D238">
            <v>15</v>
          </cell>
          <cell r="E238" t="str">
            <v>Bornas de riel sencilla  - blanca</v>
          </cell>
          <cell r="F238" t="str">
            <v>UND</v>
          </cell>
          <cell r="G238">
            <v>1</v>
          </cell>
          <cell r="H238">
            <v>15730</v>
          </cell>
          <cell r="I238">
            <v>13218.487394957983</v>
          </cell>
          <cell r="J238">
            <v>2511.5126050420167</v>
          </cell>
          <cell r="K238">
            <v>15730</v>
          </cell>
        </row>
        <row r="239">
          <cell r="A239">
            <v>1.7</v>
          </cell>
          <cell r="C239" t="str">
            <v>M63</v>
          </cell>
          <cell r="D239">
            <v>16</v>
          </cell>
          <cell r="E239" t="str">
            <v xml:space="preserve">Bornas de riel sencilla - verde </v>
          </cell>
          <cell r="F239" t="str">
            <v>UND</v>
          </cell>
          <cell r="G239">
            <v>1</v>
          </cell>
          <cell r="H239">
            <v>15730</v>
          </cell>
          <cell r="I239">
            <v>13218.487394957983</v>
          </cell>
          <cell r="J239">
            <v>2511.5126050420167</v>
          </cell>
          <cell r="K239">
            <v>15730</v>
          </cell>
        </row>
        <row r="240">
          <cell r="A240">
            <v>1.7</v>
          </cell>
          <cell r="C240" t="str">
            <v>M64</v>
          </cell>
          <cell r="D240">
            <v>17</v>
          </cell>
          <cell r="E240" t="str">
            <v>Freno para borna tipo riel</v>
          </cell>
          <cell r="F240" t="str">
            <v>UND</v>
          </cell>
          <cell r="G240">
            <v>2</v>
          </cell>
          <cell r="H240">
            <v>7370</v>
          </cell>
          <cell r="I240">
            <v>6193.2773109243699</v>
          </cell>
          <cell r="J240">
            <v>1176.7226890756301</v>
          </cell>
          <cell r="K240">
            <v>14740</v>
          </cell>
        </row>
        <row r="241">
          <cell r="A241">
            <v>1.7</v>
          </cell>
          <cell r="C241" t="str">
            <v>M65</v>
          </cell>
          <cell r="D241">
            <v>18</v>
          </cell>
          <cell r="E241" t="str">
            <v>Curva PVC 1/2"</v>
          </cell>
          <cell r="F241" t="str">
            <v>UND</v>
          </cell>
          <cell r="G241">
            <v>2</v>
          </cell>
          <cell r="H241">
            <v>2057</v>
          </cell>
          <cell r="I241">
            <v>1728.5714285714287</v>
          </cell>
          <cell r="J241">
            <v>328.42857142857133</v>
          </cell>
          <cell r="K241">
            <v>4114</v>
          </cell>
        </row>
        <row r="242">
          <cell r="A242">
            <v>1.7</v>
          </cell>
          <cell r="C242" t="str">
            <v>M65-1</v>
          </cell>
          <cell r="D242">
            <v>19</v>
          </cell>
          <cell r="E242" t="str">
            <v>Adaptador de tuberia pvc 3/4</v>
          </cell>
          <cell r="F242" t="str">
            <v>UND</v>
          </cell>
          <cell r="G242">
            <v>6</v>
          </cell>
          <cell r="H242">
            <v>3600</v>
          </cell>
          <cell r="I242">
            <v>3025.2100840336134</v>
          </cell>
          <cell r="J242">
            <v>574.78991596638662</v>
          </cell>
          <cell r="K242">
            <v>21600</v>
          </cell>
        </row>
        <row r="243">
          <cell r="A243">
            <v>1.7</v>
          </cell>
          <cell r="C243" t="str">
            <v>MS</v>
          </cell>
          <cell r="E243" t="str">
            <v>SUBTOTAL MATERIALES</v>
          </cell>
          <cell r="K243">
            <v>2191010</v>
          </cell>
        </row>
        <row r="244">
          <cell r="A244">
            <v>1.7</v>
          </cell>
          <cell r="C244" t="str">
            <v>EYH</v>
          </cell>
          <cell r="D244" t="str">
            <v>EQUIPOS Y HERRAMIENTAS</v>
          </cell>
        </row>
        <row r="245">
          <cell r="A245">
            <v>1.7</v>
          </cell>
          <cell r="C245" t="str">
            <v>DEYH</v>
          </cell>
          <cell r="D245" t="str">
            <v>ÍTEM</v>
          </cell>
          <cell r="E245" t="str">
            <v>DESCRIPCIÓN EQUIPOS y HERRAMIENTAS</v>
          </cell>
          <cell r="F245" t="str">
            <v>UNID.</v>
          </cell>
          <cell r="G245" t="str">
            <v>CANT.</v>
          </cell>
          <cell r="H245" t="str">
            <v>Tarifa/día</v>
          </cell>
          <cell r="I245" t="str">
            <v>Rendimiento</v>
          </cell>
          <cell r="J245" t="str">
            <v>VR. ÍTEM</v>
          </cell>
          <cell r="K245" t="str">
            <v>VR. PARCIAL</v>
          </cell>
        </row>
        <row r="246">
          <cell r="A246">
            <v>1.7</v>
          </cell>
          <cell r="C246" t="str">
            <v>EYH1</v>
          </cell>
          <cell r="D246">
            <v>1</v>
          </cell>
          <cell r="E246" t="str">
            <v>Herramienta menor</v>
          </cell>
          <cell r="F246" t="str">
            <v>UND</v>
          </cell>
          <cell r="G246">
            <v>1</v>
          </cell>
          <cell r="H246">
            <v>27908</v>
          </cell>
          <cell r="I246">
            <v>0.5</v>
          </cell>
          <cell r="J246">
            <v>13954</v>
          </cell>
          <cell r="K246">
            <v>13954</v>
          </cell>
        </row>
        <row r="247">
          <cell r="A247">
            <v>1.7</v>
          </cell>
        </row>
        <row r="248">
          <cell r="A248">
            <v>1.7</v>
          </cell>
          <cell r="C248" t="str">
            <v>EYHS</v>
          </cell>
          <cell r="E248" t="str">
            <v>SUBTOTAL EQUIPOS Y HERRAMIENTAS</v>
          </cell>
          <cell r="K248">
            <v>13954</v>
          </cell>
        </row>
        <row r="249">
          <cell r="A249">
            <v>1.7</v>
          </cell>
          <cell r="C249" t="str">
            <v>T</v>
          </cell>
          <cell r="D249" t="str">
            <v>TRANSPORTES</v>
          </cell>
        </row>
        <row r="250">
          <cell r="A250">
            <v>1.7</v>
          </cell>
          <cell r="C250" t="str">
            <v>DT</v>
          </cell>
          <cell r="D250" t="str">
            <v>ÍTEM</v>
          </cell>
          <cell r="E250" t="str">
            <v>DESCRIPCIÓN TRANSPORTES</v>
          </cell>
          <cell r="F250" t="str">
            <v>UNID.</v>
          </cell>
          <cell r="G250" t="str">
            <v>PESO</v>
          </cell>
          <cell r="H250" t="str">
            <v>TARIFA/Kg</v>
          </cell>
          <cell r="J250" t="str">
            <v>AJUSTE / VOLUMEN</v>
          </cell>
          <cell r="K250" t="str">
            <v>VR. PARCIAL</v>
          </cell>
        </row>
        <row r="251">
          <cell r="A251">
            <v>1.7</v>
          </cell>
          <cell r="C251" t="str">
            <v>T1</v>
          </cell>
          <cell r="D251">
            <v>1</v>
          </cell>
          <cell r="E251" t="str">
            <v>Transporte terrestre Bogotá - Villa Garzón incluye cargue en Bogota</v>
          </cell>
          <cell r="F251" t="str">
            <v>KG</v>
          </cell>
          <cell r="G251">
            <v>65</v>
          </cell>
          <cell r="H251">
            <v>1041</v>
          </cell>
          <cell r="J251">
            <v>1</v>
          </cell>
          <cell r="K251">
            <v>67665</v>
          </cell>
        </row>
        <row r="252">
          <cell r="A252">
            <v>1.7</v>
          </cell>
          <cell r="C252" t="str">
            <v>T2</v>
          </cell>
          <cell r="D252">
            <v>2</v>
          </cell>
          <cell r="E252" t="str">
            <v>Transporte (Terrestre) Villagarzón - Cabecera Veredas Beneficiarias, incluye cargue y descargue de materiales.</v>
          </cell>
          <cell r="F252" t="str">
            <v>KG</v>
          </cell>
          <cell r="G252">
            <v>65</v>
          </cell>
          <cell r="H252">
            <v>1100</v>
          </cell>
          <cell r="J252">
            <v>1</v>
          </cell>
          <cell r="K252">
            <v>71500</v>
          </cell>
        </row>
        <row r="253">
          <cell r="A253">
            <v>1.7</v>
          </cell>
          <cell r="C253" t="str">
            <v>T3</v>
          </cell>
          <cell r="D253">
            <v>3</v>
          </cell>
          <cell r="E253" t="str">
            <v>Transporte (Mular - Fluvial)cabeceras  - Veredas Beneficiarias</v>
          </cell>
          <cell r="F253" t="str">
            <v>KG</v>
          </cell>
          <cell r="G253">
            <v>65</v>
          </cell>
          <cell r="H253">
            <v>1400</v>
          </cell>
          <cell r="J253">
            <v>1</v>
          </cell>
          <cell r="K253">
            <v>91000</v>
          </cell>
        </row>
        <row r="254">
          <cell r="A254">
            <v>1.7</v>
          </cell>
        </row>
        <row r="255">
          <cell r="A255">
            <v>1.7</v>
          </cell>
          <cell r="C255" t="str">
            <v>TS</v>
          </cell>
          <cell r="E255" t="str">
            <v>SUBTOTAL TRANSPORTES</v>
          </cell>
          <cell r="K255">
            <v>230165</v>
          </cell>
        </row>
        <row r="256">
          <cell r="A256">
            <v>1.7</v>
          </cell>
          <cell r="C256" t="str">
            <v>MO</v>
          </cell>
          <cell r="D256" t="str">
            <v>MANO DE OBRA</v>
          </cell>
        </row>
        <row r="257">
          <cell r="A257">
            <v>1.7</v>
          </cell>
          <cell r="C257" t="str">
            <v>DMO</v>
          </cell>
          <cell r="D257" t="str">
            <v>ÍTEM</v>
          </cell>
          <cell r="E257" t="str">
            <v>DESCRIPCIÓN MANO DE OBRA</v>
          </cell>
          <cell r="F257" t="str">
            <v>Jornal</v>
          </cell>
          <cell r="G257" t="str">
            <v>Fac. Prest.</v>
          </cell>
          <cell r="H257" t="str">
            <v>RENDIM.</v>
          </cell>
          <cell r="J257" t="str">
            <v>VR. ÍTEM</v>
          </cell>
          <cell r="K257" t="str">
            <v>VR. PARCIAL</v>
          </cell>
        </row>
        <row r="258">
          <cell r="A258">
            <v>1.7</v>
          </cell>
          <cell r="C258" t="str">
            <v>MO1</v>
          </cell>
          <cell r="D258">
            <v>1</v>
          </cell>
          <cell r="E258" t="str">
            <v>Capataz</v>
          </cell>
          <cell r="F258">
            <v>1</v>
          </cell>
          <cell r="G258">
            <v>1.75</v>
          </cell>
          <cell r="H258">
            <v>0.5</v>
          </cell>
          <cell r="J258">
            <v>125000</v>
          </cell>
          <cell r="K258">
            <v>109375</v>
          </cell>
        </row>
        <row r="259">
          <cell r="A259">
            <v>1.7</v>
          </cell>
          <cell r="C259" t="str">
            <v>MO2</v>
          </cell>
          <cell r="D259">
            <v>2</v>
          </cell>
          <cell r="E259" t="str">
            <v>Electricista</v>
          </cell>
          <cell r="F259">
            <v>1</v>
          </cell>
          <cell r="G259">
            <v>1.75</v>
          </cell>
          <cell r="H259">
            <v>0.5</v>
          </cell>
          <cell r="J259">
            <v>90000</v>
          </cell>
          <cell r="K259">
            <v>78750</v>
          </cell>
        </row>
        <row r="260">
          <cell r="A260">
            <v>1.7</v>
          </cell>
        </row>
        <row r="261">
          <cell r="A261">
            <v>1.7</v>
          </cell>
          <cell r="C261" t="str">
            <v>MOS</v>
          </cell>
          <cell r="E261" t="str">
            <v>SUBTOTAL MANO DE OBRA</v>
          </cell>
          <cell r="K261">
            <v>188125</v>
          </cell>
        </row>
        <row r="262">
          <cell r="A262">
            <v>1.7</v>
          </cell>
          <cell r="D262">
            <v>1.7</v>
          </cell>
          <cell r="E262" t="str">
            <v>VALOR TOTAL UNITARIO ÍTEM 1,7</v>
          </cell>
          <cell r="K262">
            <v>2623254</v>
          </cell>
        </row>
        <row r="266">
          <cell r="A266">
            <v>2.1</v>
          </cell>
          <cell r="E266" t="str">
            <v>Medidor prepago monofásico con sistema de gestión de recaudo con comunicación off line, Alambrado tipo riel DIN 120V-220V 5A (80A) (Unidad de Control de Medición+ Control de interface de usuario)</v>
          </cell>
          <cell r="J266" t="str">
            <v>UNIDAD</v>
          </cell>
          <cell r="K266" t="str">
            <v>UN</v>
          </cell>
        </row>
        <row r="267">
          <cell r="A267">
            <v>2.1</v>
          </cell>
          <cell r="C267" t="str">
            <v>M</v>
          </cell>
          <cell r="D267" t="str">
            <v>MATERIALES</v>
          </cell>
        </row>
        <row r="268">
          <cell r="A268">
            <v>2.1</v>
          </cell>
          <cell r="C268" t="str">
            <v>DM</v>
          </cell>
          <cell r="D268" t="str">
            <v>ÍTEM</v>
          </cell>
          <cell r="E268" t="str">
            <v>DESCRIPCIÓN DE MATERIALES</v>
          </cell>
          <cell r="F268" t="str">
            <v>UNID.</v>
          </cell>
          <cell r="G268" t="str">
            <v>CANT.</v>
          </cell>
          <cell r="H268" t="str">
            <v>VR. UNIT.  + IVA</v>
          </cell>
          <cell r="I268" t="str">
            <v>VALOR ANTES DE IVA</v>
          </cell>
          <cell r="J268" t="str">
            <v>VALOR IVA</v>
          </cell>
          <cell r="K268" t="str">
            <v>VR. PARCIAL</v>
          </cell>
        </row>
        <row r="269">
          <cell r="A269">
            <v>2.1</v>
          </cell>
          <cell r="C269" t="str">
            <v>M66</v>
          </cell>
          <cell r="D269">
            <v>1</v>
          </cell>
          <cell r="E269" t="str">
            <v>Medidor prepago monofásico bifilar bicuerpo alambrado tipo riel DIN 120V-220V 5A (80A) (Unidad de Control de Medición+ Control de interface de usuario)</v>
          </cell>
          <cell r="F269" t="str">
            <v>UND</v>
          </cell>
          <cell r="G269">
            <v>1</v>
          </cell>
          <cell r="H269">
            <v>450000</v>
          </cell>
          <cell r="I269">
            <v>450000</v>
          </cell>
          <cell r="J269">
            <v>0</v>
          </cell>
          <cell r="K269">
            <v>450000</v>
          </cell>
        </row>
        <row r="270">
          <cell r="A270">
            <v>2.1</v>
          </cell>
          <cell r="C270" t="str">
            <v>M67</v>
          </cell>
          <cell r="D270">
            <v>2</v>
          </cell>
          <cell r="E270" t="str">
            <v>Plataforma digital para registro y facturación de recaudo centralizado</v>
          </cell>
          <cell r="F270" t="str">
            <v>UND</v>
          </cell>
          <cell r="G270">
            <v>3.4129692832764505E-3</v>
          </cell>
          <cell r="H270">
            <v>10000000</v>
          </cell>
          <cell r="I270">
            <v>10000000</v>
          </cell>
          <cell r="J270">
            <v>0</v>
          </cell>
          <cell r="K270">
            <v>34129.692832764507</v>
          </cell>
        </row>
        <row r="271">
          <cell r="A271">
            <v>2.1</v>
          </cell>
          <cell r="C271" t="str">
            <v>M68</v>
          </cell>
          <cell r="D271">
            <v>3</v>
          </cell>
          <cell r="E271" t="str">
            <v>Terminal (Datáfono) portátil con comunacion GPRS, Ethernet, WiFi y Línea telefónica, con lector interno de Código de Barras y tarjeta RFID</v>
          </cell>
          <cell r="F271" t="str">
            <v>UND</v>
          </cell>
          <cell r="G271">
            <v>6.8259385665529011E-3</v>
          </cell>
          <cell r="H271">
            <v>399000</v>
          </cell>
          <cell r="I271">
            <v>399000</v>
          </cell>
          <cell r="J271">
            <v>0</v>
          </cell>
          <cell r="K271">
            <v>2723.5494880546075</v>
          </cell>
        </row>
        <row r="272">
          <cell r="A272">
            <v>2.1</v>
          </cell>
          <cell r="C272" t="str">
            <v>M69</v>
          </cell>
          <cell r="D272">
            <v>4</v>
          </cell>
          <cell r="E272" t="str">
            <v>Software de datáfonos para punto de venta</v>
          </cell>
          <cell r="F272" t="str">
            <v>UND</v>
          </cell>
          <cell r="G272">
            <v>3.4129692832764505E-3</v>
          </cell>
          <cell r="H272">
            <v>4456467</v>
          </cell>
          <cell r="I272">
            <v>4456467</v>
          </cell>
          <cell r="J272">
            <v>0</v>
          </cell>
          <cell r="K272">
            <v>15209.784982935154</v>
          </cell>
        </row>
        <row r="273">
          <cell r="A273">
            <v>2.1</v>
          </cell>
          <cell r="C273" t="str">
            <v>M70</v>
          </cell>
          <cell r="D273">
            <v>5</v>
          </cell>
          <cell r="E273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F273" t="str">
            <v>UND</v>
          </cell>
          <cell r="G273">
            <v>3.4129692832764505E-3</v>
          </cell>
          <cell r="H273">
            <v>14000000</v>
          </cell>
          <cell r="I273">
            <v>14000000</v>
          </cell>
          <cell r="J273">
            <v>0</v>
          </cell>
          <cell r="K273">
            <v>47781.569965870309</v>
          </cell>
        </row>
        <row r="274">
          <cell r="A274">
            <v>2.1</v>
          </cell>
          <cell r="C274" t="str">
            <v>M71</v>
          </cell>
          <cell r="D274">
            <v>6</v>
          </cell>
          <cell r="E274" t="str">
            <v>UPS 2200 VA</v>
          </cell>
          <cell r="F274" t="str">
            <v>UND</v>
          </cell>
          <cell r="G274">
            <v>3.4129692832764505E-3</v>
          </cell>
          <cell r="H274">
            <v>2095164</v>
          </cell>
          <cell r="I274">
            <v>2095164</v>
          </cell>
          <cell r="J274">
            <v>0</v>
          </cell>
          <cell r="K274">
            <v>7150.7303754266213</v>
          </cell>
        </row>
        <row r="275">
          <cell r="A275">
            <v>2.1</v>
          </cell>
          <cell r="C275" t="str">
            <v>M72</v>
          </cell>
          <cell r="D275">
            <v>7</v>
          </cell>
          <cell r="E275" t="str">
            <v>Caja policarbonato para contador monofásico con Riel DIN</v>
          </cell>
          <cell r="F275" t="str">
            <v>UND</v>
          </cell>
          <cell r="G275">
            <v>1</v>
          </cell>
          <cell r="H275">
            <v>60000</v>
          </cell>
          <cell r="I275">
            <v>50420.168067226892</v>
          </cell>
          <cell r="J275">
            <v>9579.8319327731078</v>
          </cell>
          <cell r="K275">
            <v>60000</v>
          </cell>
        </row>
        <row r="276">
          <cell r="A276">
            <v>2.1</v>
          </cell>
          <cell r="C276" t="str">
            <v>M73</v>
          </cell>
          <cell r="D276">
            <v>8</v>
          </cell>
          <cell r="E276" t="str">
            <v xml:space="preserve">Minibreaker Termomagnético Monopolar 1x20A - 6kA para Riel </v>
          </cell>
          <cell r="F276" t="str">
            <v>UND</v>
          </cell>
          <cell r="G276">
            <v>1</v>
          </cell>
          <cell r="H276">
            <v>35000</v>
          </cell>
          <cell r="I276">
            <v>29411.764705882353</v>
          </cell>
          <cell r="J276">
            <v>5588.2352941176468</v>
          </cell>
          <cell r="K276">
            <v>35000</v>
          </cell>
        </row>
        <row r="277">
          <cell r="A277">
            <v>2.1</v>
          </cell>
          <cell r="C277" t="str">
            <v>M73a</v>
          </cell>
          <cell r="D277">
            <v>9</v>
          </cell>
          <cell r="E277" t="str">
            <v>Datasol DC Wifi (inlcuye 2 tarjetas Mifare)</v>
          </cell>
          <cell r="F277" t="str">
            <v>UND</v>
          </cell>
          <cell r="G277">
            <v>1</v>
          </cell>
          <cell r="H277">
            <v>451070</v>
          </cell>
          <cell r="I277">
            <v>379050.42016806727</v>
          </cell>
          <cell r="J277">
            <v>72019.57983193273</v>
          </cell>
          <cell r="K277">
            <v>451070</v>
          </cell>
        </row>
        <row r="278">
          <cell r="A278">
            <v>2.1</v>
          </cell>
          <cell r="C278" t="str">
            <v>M73b</v>
          </cell>
          <cell r="D278">
            <v>10</v>
          </cell>
          <cell r="E278" t="str">
            <v>Aplicativo servidor de captura datalogger</v>
          </cell>
          <cell r="F278" t="str">
            <v>UND</v>
          </cell>
          <cell r="G278">
            <v>3.4129692832764505E-3</v>
          </cell>
          <cell r="H278">
            <v>10000000</v>
          </cell>
          <cell r="I278">
            <v>8403361.3445378151</v>
          </cell>
          <cell r="J278">
            <v>1596638.6554621849</v>
          </cell>
          <cell r="K278">
            <v>34129.692832764507</v>
          </cell>
        </row>
        <row r="279">
          <cell r="A279">
            <v>2.1</v>
          </cell>
          <cell r="C279" t="str">
            <v>M73c</v>
          </cell>
          <cell r="D279">
            <v>11</v>
          </cell>
          <cell r="E279" t="str">
            <v>App Software Android Lectura información medidores (Hasta 4 Dispositivos)</v>
          </cell>
          <cell r="F279" t="str">
            <v>UND</v>
          </cell>
          <cell r="G279">
            <v>3.4129692832764505E-3</v>
          </cell>
          <cell r="H279">
            <v>10000000</v>
          </cell>
          <cell r="I279">
            <v>8403361.3445378151</v>
          </cell>
          <cell r="J279">
            <v>1596638.6554621849</v>
          </cell>
          <cell r="K279">
            <v>34129.692832764507</v>
          </cell>
        </row>
        <row r="280">
          <cell r="A280">
            <v>2.1</v>
          </cell>
          <cell r="C280" t="str">
            <v>M73d</v>
          </cell>
          <cell r="D280">
            <v>12</v>
          </cell>
          <cell r="E280" t="str">
            <v>Entrenamiento y puesta en marcha servidor de captura (Virtual).</v>
          </cell>
          <cell r="F280" t="str">
            <v>UND</v>
          </cell>
          <cell r="G280">
            <v>3.4129692832764505E-3</v>
          </cell>
          <cell r="H280">
            <v>2500000</v>
          </cell>
          <cell r="I280">
            <v>2100840.3361344538</v>
          </cell>
          <cell r="J280">
            <v>399159.66386554623</v>
          </cell>
          <cell r="K280">
            <v>8532.4232081911268</v>
          </cell>
        </row>
        <row r="281">
          <cell r="A281">
            <v>2.1</v>
          </cell>
          <cell r="C281" t="str">
            <v>MS</v>
          </cell>
          <cell r="E281" t="str">
            <v>SUBTOTAL MATERIALES</v>
          </cell>
          <cell r="K281">
            <v>1179857.1365187713</v>
          </cell>
        </row>
        <row r="282">
          <cell r="A282">
            <v>2.1</v>
          </cell>
          <cell r="C282" t="str">
            <v>EYH</v>
          </cell>
          <cell r="D282" t="str">
            <v>EQUIPOS Y HERRAMIENTAS</v>
          </cell>
        </row>
        <row r="283">
          <cell r="A283">
            <v>2.1</v>
          </cell>
          <cell r="C283" t="str">
            <v>DEYH</v>
          </cell>
          <cell r="D283" t="str">
            <v>ÍTEM</v>
          </cell>
          <cell r="E283" t="str">
            <v>DESCRIPCIÓN EQUIPOS y HERRAMIENTAS</v>
          </cell>
          <cell r="F283" t="str">
            <v>UNID.</v>
          </cell>
          <cell r="G283" t="str">
            <v>CANT.</v>
          </cell>
          <cell r="H283" t="str">
            <v>Tarifa/día</v>
          </cell>
          <cell r="I283" t="str">
            <v>Rendimiento</v>
          </cell>
          <cell r="J283" t="str">
            <v>VR. ÍTEM</v>
          </cell>
          <cell r="K283" t="str">
            <v>VR. PARCIAL</v>
          </cell>
        </row>
        <row r="284">
          <cell r="A284">
            <v>2.1</v>
          </cell>
          <cell r="C284" t="str">
            <v>EYH1</v>
          </cell>
          <cell r="D284">
            <v>1</v>
          </cell>
          <cell r="E284" t="str">
            <v>Herramienta menor</v>
          </cell>
          <cell r="F284" t="str">
            <v>UND</v>
          </cell>
          <cell r="G284">
            <v>1</v>
          </cell>
          <cell r="H284">
            <v>27908</v>
          </cell>
          <cell r="I284">
            <v>0.13</v>
          </cell>
          <cell r="J284">
            <v>3628.04</v>
          </cell>
          <cell r="K284">
            <v>3628.04</v>
          </cell>
        </row>
        <row r="285">
          <cell r="A285">
            <v>2.1</v>
          </cell>
          <cell r="C285" t="str">
            <v>EYHS</v>
          </cell>
          <cell r="E285" t="str">
            <v>SUBTOTAL EQUIPOS Y HERRAMIENTAS</v>
          </cell>
          <cell r="K285">
            <v>3628.04</v>
          </cell>
        </row>
        <row r="286">
          <cell r="A286">
            <v>2.1</v>
          </cell>
          <cell r="C286" t="str">
            <v>T</v>
          </cell>
          <cell r="D286" t="str">
            <v>TRANSPORTES</v>
          </cell>
        </row>
        <row r="287">
          <cell r="A287">
            <v>2.1</v>
          </cell>
          <cell r="C287" t="str">
            <v>DT</v>
          </cell>
          <cell r="D287" t="str">
            <v>ÍTEM</v>
          </cell>
          <cell r="E287" t="str">
            <v>DESCRIPCIÓN TRANSPORTES</v>
          </cell>
          <cell r="F287" t="str">
            <v>UNID.</v>
          </cell>
          <cell r="G287" t="str">
            <v>PESO</v>
          </cell>
          <cell r="H287" t="str">
            <v>TARIFA/Kg</v>
          </cell>
          <cell r="J287" t="str">
            <v>AJUSTE / VOLUMEN</v>
          </cell>
          <cell r="K287" t="str">
            <v>VR. PARCIAL</v>
          </cell>
        </row>
        <row r="288">
          <cell r="A288">
            <v>2.1</v>
          </cell>
          <cell r="C288" t="str">
            <v>T1</v>
          </cell>
          <cell r="D288">
            <v>1</v>
          </cell>
          <cell r="E288" t="str">
            <v>Transporte terrestre Bogotá - Villa Garzón incluye cargue en Bogota</v>
          </cell>
          <cell r="F288" t="str">
            <v>KG</v>
          </cell>
          <cell r="G288">
            <v>65</v>
          </cell>
          <cell r="H288">
            <v>1041</v>
          </cell>
          <cell r="J288">
            <v>1.2</v>
          </cell>
          <cell r="K288">
            <v>81198</v>
          </cell>
        </row>
        <row r="289">
          <cell r="A289">
            <v>2.1</v>
          </cell>
          <cell r="C289" t="str">
            <v>T2</v>
          </cell>
          <cell r="D289">
            <v>2</v>
          </cell>
          <cell r="E289" t="str">
            <v>Transporte (Terrestre) Villagarzón - Cabecera Veredas Beneficiarias, incluye cargue y descargue de materiales.</v>
          </cell>
          <cell r="F289" t="str">
            <v>KG</v>
          </cell>
          <cell r="G289">
            <v>65</v>
          </cell>
          <cell r="H289">
            <v>1100</v>
          </cell>
          <cell r="J289">
            <v>1.2</v>
          </cell>
          <cell r="K289">
            <v>85800</v>
          </cell>
        </row>
        <row r="290">
          <cell r="A290">
            <v>2.1</v>
          </cell>
          <cell r="C290" t="str">
            <v>T3</v>
          </cell>
          <cell r="D290">
            <v>3</v>
          </cell>
          <cell r="E290" t="str">
            <v>Transporte (Mular - Fluvial)cabeceras  - Veredas Beneficiarias</v>
          </cell>
          <cell r="F290" t="str">
            <v>KG</v>
          </cell>
          <cell r="G290">
            <v>65</v>
          </cell>
          <cell r="H290">
            <v>1400</v>
          </cell>
          <cell r="J290">
            <v>1.2</v>
          </cell>
          <cell r="K290">
            <v>109200</v>
          </cell>
        </row>
        <row r="291">
          <cell r="A291">
            <v>2.1</v>
          </cell>
        </row>
        <row r="292">
          <cell r="A292">
            <v>2.1</v>
          </cell>
          <cell r="C292" t="str">
            <v>TS</v>
          </cell>
          <cell r="E292" t="str">
            <v>SUBTOTAL TRANSPORTES</v>
          </cell>
          <cell r="K292">
            <v>276198</v>
          </cell>
        </row>
        <row r="293">
          <cell r="A293">
            <v>2.1</v>
          </cell>
          <cell r="C293" t="str">
            <v>MO</v>
          </cell>
          <cell r="D293" t="str">
            <v>MANO DE OBRA</v>
          </cell>
        </row>
        <row r="294">
          <cell r="A294">
            <v>2.1</v>
          </cell>
          <cell r="C294" t="str">
            <v>DMO</v>
          </cell>
          <cell r="D294" t="str">
            <v>ÍTEM</v>
          </cell>
          <cell r="E294" t="str">
            <v>DESCRIPCIÓN MANO DE OBRA</v>
          </cell>
          <cell r="F294" t="str">
            <v>Jornal</v>
          </cell>
          <cell r="G294" t="str">
            <v>Fac. Prest.</v>
          </cell>
          <cell r="H294" t="str">
            <v>RENDIM.</v>
          </cell>
          <cell r="J294" t="str">
            <v>VR. ÍTEM</v>
          </cell>
          <cell r="K294" t="str">
            <v>VR. PARCIAL</v>
          </cell>
        </row>
        <row r="295">
          <cell r="A295">
            <v>2.1</v>
          </cell>
          <cell r="C295" t="str">
            <v>MO1</v>
          </cell>
          <cell r="D295">
            <v>1</v>
          </cell>
          <cell r="E295" t="str">
            <v>Capataz</v>
          </cell>
          <cell r="F295">
            <v>1</v>
          </cell>
          <cell r="G295">
            <v>1.75</v>
          </cell>
          <cell r="H295">
            <v>0.125</v>
          </cell>
          <cell r="J295">
            <v>125000</v>
          </cell>
          <cell r="K295">
            <v>27343.75</v>
          </cell>
        </row>
        <row r="296">
          <cell r="A296">
            <v>2.1</v>
          </cell>
          <cell r="C296" t="str">
            <v>MO2</v>
          </cell>
          <cell r="D296">
            <v>2</v>
          </cell>
          <cell r="E296" t="str">
            <v>Electricista</v>
          </cell>
          <cell r="F296">
            <v>2</v>
          </cell>
          <cell r="G296">
            <v>1.75</v>
          </cell>
          <cell r="H296">
            <v>0.125</v>
          </cell>
          <cell r="J296">
            <v>90000</v>
          </cell>
          <cell r="K296">
            <v>39375</v>
          </cell>
        </row>
        <row r="297">
          <cell r="A297">
            <v>2.1</v>
          </cell>
        </row>
        <row r="298">
          <cell r="A298">
            <v>2.1</v>
          </cell>
        </row>
        <row r="299">
          <cell r="A299">
            <v>2.1</v>
          </cell>
          <cell r="C299" t="str">
            <v>MOS</v>
          </cell>
          <cell r="E299" t="str">
            <v>SUBTOTAL MANO DE OBRA</v>
          </cell>
          <cell r="K299">
            <v>66718.75</v>
          </cell>
        </row>
        <row r="300">
          <cell r="A300">
            <v>2.1</v>
          </cell>
          <cell r="D300">
            <v>2.1</v>
          </cell>
          <cell r="E300" t="str">
            <v>VALOR TOTAL UNITARIO ÍTEM 1,8</v>
          </cell>
          <cell r="K300">
            <v>1526401.9265187713</v>
          </cell>
        </row>
        <row r="305">
          <cell r="A305">
            <v>2.2000000000000002</v>
          </cell>
          <cell r="E305" t="str">
            <v xml:space="preserve">Sistema de puesta a tierra  con varilla de cobre 2,4m x 5/8" tratamiento de suelos </v>
          </cell>
          <cell r="J305" t="str">
            <v>UNIDAD</v>
          </cell>
          <cell r="K305" t="str">
            <v>UN</v>
          </cell>
        </row>
        <row r="306">
          <cell r="A306">
            <v>2.2000000000000002</v>
          </cell>
          <cell r="C306" t="str">
            <v>M</v>
          </cell>
          <cell r="D306" t="str">
            <v>MATERIALES</v>
          </cell>
        </row>
        <row r="307">
          <cell r="A307">
            <v>2.2000000000000002</v>
          </cell>
          <cell r="C307" t="str">
            <v>DM</v>
          </cell>
          <cell r="D307" t="str">
            <v>ÍTEM</v>
          </cell>
          <cell r="E307" t="str">
            <v>DESCRIPCIÓN DE MATERIALES</v>
          </cell>
          <cell r="F307" t="str">
            <v>UNID.</v>
          </cell>
          <cell r="G307" t="str">
            <v>CANT.</v>
          </cell>
          <cell r="H307" t="str">
            <v>VR. UNIT.  + IVA</v>
          </cell>
          <cell r="I307" t="str">
            <v>VALOR ANTES DE IVA</v>
          </cell>
          <cell r="J307" t="str">
            <v>VALOR IVA</v>
          </cell>
          <cell r="K307" t="str">
            <v>VR. PARCIAL</v>
          </cell>
        </row>
        <row r="308">
          <cell r="A308">
            <v>2.2000000000000002</v>
          </cell>
          <cell r="C308" t="str">
            <v>M74</v>
          </cell>
          <cell r="D308">
            <v>1</v>
          </cell>
          <cell r="E308" t="str">
            <v>Varilla maciza de cobre de 5/8" x 2,4 mt</v>
          </cell>
          <cell r="F308" t="str">
            <v>UND</v>
          </cell>
          <cell r="G308">
            <v>1</v>
          </cell>
          <cell r="H308">
            <v>292126</v>
          </cell>
          <cell r="I308">
            <v>245484.03361344538</v>
          </cell>
          <cell r="J308">
            <v>46641.966386554617</v>
          </cell>
          <cell r="K308">
            <v>292126</v>
          </cell>
        </row>
        <row r="309">
          <cell r="A309">
            <v>2.2000000000000002</v>
          </cell>
          <cell r="C309" t="str">
            <v>M75</v>
          </cell>
          <cell r="D309">
            <v>2</v>
          </cell>
          <cell r="E309" t="str">
            <v>Cable de cobre desnudo No. 8 AWG</v>
          </cell>
          <cell r="F309" t="str">
            <v>ML</v>
          </cell>
          <cell r="G309">
            <v>4</v>
          </cell>
          <cell r="H309">
            <v>5900</v>
          </cell>
          <cell r="I309">
            <v>4957.9831932773113</v>
          </cell>
          <cell r="J309">
            <v>942.01680672268867</v>
          </cell>
          <cell r="K309">
            <v>23600</v>
          </cell>
        </row>
        <row r="310">
          <cell r="A310">
            <v>2.2000000000000002</v>
          </cell>
          <cell r="C310" t="str">
            <v>M76</v>
          </cell>
          <cell r="D310">
            <v>3</v>
          </cell>
          <cell r="E310" t="str">
            <v>Perno de Unión Cable 8 AWG-Varilla 5/8"</v>
          </cell>
          <cell r="F310" t="str">
            <v>UND</v>
          </cell>
          <cell r="G310">
            <v>1</v>
          </cell>
          <cell r="H310">
            <v>8910</v>
          </cell>
          <cell r="I310">
            <v>7487.3949579831933</v>
          </cell>
          <cell r="J310">
            <v>1422.6050420168067</v>
          </cell>
          <cell r="K310">
            <v>8910</v>
          </cell>
        </row>
        <row r="311">
          <cell r="A311">
            <v>2.2000000000000002</v>
          </cell>
          <cell r="C311" t="str">
            <v>M77</v>
          </cell>
          <cell r="D311">
            <v>4</v>
          </cell>
          <cell r="E311" t="str">
            <v>Punto de registro SPT en concreto medida interior 30x30 cm con tapa</v>
          </cell>
          <cell r="F311" t="str">
            <v>UND</v>
          </cell>
          <cell r="G311">
            <v>1</v>
          </cell>
          <cell r="H311">
            <v>132800</v>
          </cell>
          <cell r="I311">
            <v>111596.63865546219</v>
          </cell>
          <cell r="J311">
            <v>21203.361344537814</v>
          </cell>
          <cell r="K311">
            <v>132800</v>
          </cell>
        </row>
        <row r="312">
          <cell r="A312">
            <v>2.2000000000000002</v>
          </cell>
          <cell r="C312" t="str">
            <v>M78</v>
          </cell>
          <cell r="D312">
            <v>5</v>
          </cell>
          <cell r="E312" t="str">
            <v>Terminal estañada #8</v>
          </cell>
          <cell r="F312" t="str">
            <v>UND</v>
          </cell>
          <cell r="G312">
            <v>2</v>
          </cell>
          <cell r="H312">
            <v>3520</v>
          </cell>
          <cell r="I312">
            <v>2957.9831932773109</v>
          </cell>
          <cell r="J312">
            <v>562.01680672268913</v>
          </cell>
          <cell r="K312">
            <v>7040</v>
          </cell>
        </row>
        <row r="313">
          <cell r="A313">
            <v>2.2000000000000002</v>
          </cell>
          <cell r="C313" t="str">
            <v>M79</v>
          </cell>
          <cell r="D313">
            <v>6</v>
          </cell>
          <cell r="E313" t="str">
            <v>Curva PVC 1"</v>
          </cell>
          <cell r="F313" t="str">
            <v>UND</v>
          </cell>
          <cell r="G313">
            <v>1</v>
          </cell>
          <cell r="H313">
            <v>2057</v>
          </cell>
          <cell r="I313">
            <v>1728.5714285714287</v>
          </cell>
          <cell r="J313">
            <v>328.42857142857133</v>
          </cell>
          <cell r="K313">
            <v>2057</v>
          </cell>
        </row>
        <row r="314">
          <cell r="A314">
            <v>2.2000000000000002</v>
          </cell>
          <cell r="C314" t="str">
            <v>M80</v>
          </cell>
          <cell r="D314">
            <v>7</v>
          </cell>
          <cell r="E314" t="str">
            <v>Tuberia PVC 1"</v>
          </cell>
          <cell r="F314" t="str">
            <v>ML</v>
          </cell>
          <cell r="G314">
            <v>1</v>
          </cell>
          <cell r="H314">
            <v>5005</v>
          </cell>
          <cell r="I314">
            <v>4205.8823529411766</v>
          </cell>
          <cell r="J314">
            <v>799.11764705882342</v>
          </cell>
          <cell r="K314">
            <v>5005</v>
          </cell>
        </row>
        <row r="315">
          <cell r="A315">
            <v>2.2000000000000002</v>
          </cell>
          <cell r="C315" t="str">
            <v>MS</v>
          </cell>
          <cell r="E315" t="str">
            <v>SUBTOTAL MATERIALES</v>
          </cell>
          <cell r="K315">
            <v>471538</v>
          </cell>
        </row>
        <row r="316">
          <cell r="A316">
            <v>2.2000000000000002</v>
          </cell>
          <cell r="C316" t="str">
            <v>EYH</v>
          </cell>
          <cell r="D316" t="str">
            <v>EQUIPOS Y HERRAMIENTAS</v>
          </cell>
        </row>
        <row r="317">
          <cell r="A317">
            <v>2.2000000000000002</v>
          </cell>
          <cell r="C317" t="str">
            <v>DEYH</v>
          </cell>
          <cell r="D317" t="str">
            <v>ÍTEM</v>
          </cell>
          <cell r="E317" t="str">
            <v>DESCRIPCIÓN EQUIPOS y HERRAMIENTAS</v>
          </cell>
          <cell r="F317" t="str">
            <v>UNID.</v>
          </cell>
          <cell r="G317" t="str">
            <v>CANT.</v>
          </cell>
          <cell r="H317" t="str">
            <v>Tarifa/día</v>
          </cell>
          <cell r="I317" t="str">
            <v>Rendimiento</v>
          </cell>
          <cell r="J317" t="str">
            <v>VR. ÍTEM</v>
          </cell>
          <cell r="K317" t="str">
            <v>VR. PARCIAL</v>
          </cell>
        </row>
        <row r="318">
          <cell r="A318">
            <v>2.2000000000000002</v>
          </cell>
          <cell r="C318" t="str">
            <v>EYH1</v>
          </cell>
          <cell r="D318">
            <v>1</v>
          </cell>
          <cell r="E318" t="str">
            <v>Herramienta menor</v>
          </cell>
          <cell r="F318" t="str">
            <v>UND</v>
          </cell>
          <cell r="G318">
            <v>1</v>
          </cell>
          <cell r="H318">
            <v>27908</v>
          </cell>
          <cell r="I318">
            <v>0.5</v>
          </cell>
          <cell r="J318">
            <v>13954</v>
          </cell>
          <cell r="K318">
            <v>13954</v>
          </cell>
        </row>
        <row r="319">
          <cell r="A319">
            <v>2.2000000000000002</v>
          </cell>
          <cell r="D319">
            <v>2</v>
          </cell>
        </row>
        <row r="320">
          <cell r="A320">
            <v>2.2000000000000002</v>
          </cell>
          <cell r="C320" t="str">
            <v>EYHS</v>
          </cell>
          <cell r="E320" t="str">
            <v>SUBTOTAL EQUIPOS Y HERRAMIENTAS</v>
          </cell>
          <cell r="K320">
            <v>13954</v>
          </cell>
        </row>
        <row r="321">
          <cell r="A321">
            <v>2.2000000000000002</v>
          </cell>
          <cell r="C321" t="str">
            <v>T</v>
          </cell>
          <cell r="D321" t="str">
            <v>TRANSPORTES</v>
          </cell>
        </row>
        <row r="322">
          <cell r="A322">
            <v>2.2000000000000002</v>
          </cell>
          <cell r="C322" t="str">
            <v>DT</v>
          </cell>
          <cell r="D322" t="str">
            <v>ÍTEM</v>
          </cell>
          <cell r="E322" t="str">
            <v>DESCRIPCIÓN TRANSPORTES</v>
          </cell>
          <cell r="F322" t="str">
            <v>UNID.</v>
          </cell>
          <cell r="G322" t="str">
            <v>PESO</v>
          </cell>
          <cell r="H322" t="str">
            <v>TARIFA/Kg</v>
          </cell>
          <cell r="J322" t="str">
            <v>AJUSTE / VOLUMEN</v>
          </cell>
          <cell r="K322" t="str">
            <v>VR. PARCIAL</v>
          </cell>
        </row>
        <row r="323">
          <cell r="A323">
            <v>2.2000000000000002</v>
          </cell>
          <cell r="C323" t="str">
            <v>T1</v>
          </cell>
          <cell r="D323">
            <v>1</v>
          </cell>
          <cell r="E323" t="str">
            <v>Transporte terrestre Bogotá - Villa Garzón incluye cargue en Bogota</v>
          </cell>
          <cell r="F323" t="str">
            <v>KG</v>
          </cell>
          <cell r="G323">
            <v>25</v>
          </cell>
          <cell r="H323">
            <v>1041</v>
          </cell>
          <cell r="J323">
            <v>1.5</v>
          </cell>
          <cell r="K323">
            <v>39037.5</v>
          </cell>
        </row>
        <row r="324">
          <cell r="A324">
            <v>2.2000000000000002</v>
          </cell>
          <cell r="C324" t="str">
            <v>T2</v>
          </cell>
          <cell r="D324">
            <v>2</v>
          </cell>
          <cell r="E324" t="str">
            <v>Transporte (Terrestre) Villagarzón - Cabecera Veredas Beneficiarias, incluye cargue y descargue de materiales.</v>
          </cell>
          <cell r="F324" t="str">
            <v>KG</v>
          </cell>
          <cell r="G324">
            <v>25</v>
          </cell>
          <cell r="H324">
            <v>1100</v>
          </cell>
          <cell r="J324">
            <v>1.5</v>
          </cell>
          <cell r="K324">
            <v>41250</v>
          </cell>
        </row>
        <row r="325">
          <cell r="A325">
            <v>2.2000000000000002</v>
          </cell>
          <cell r="C325" t="str">
            <v>T3</v>
          </cell>
          <cell r="D325">
            <v>3</v>
          </cell>
          <cell r="E325" t="str">
            <v>Transporte (Mular - Fluvial)cabeceras  - Veredas Beneficiarias</v>
          </cell>
          <cell r="F325" t="str">
            <v>KG</v>
          </cell>
          <cell r="G325">
            <v>25</v>
          </cell>
          <cell r="H325">
            <v>1400</v>
          </cell>
          <cell r="J325">
            <v>1.5</v>
          </cell>
          <cell r="K325">
            <v>52500</v>
          </cell>
        </row>
        <row r="326">
          <cell r="A326">
            <v>2.2000000000000002</v>
          </cell>
        </row>
        <row r="327">
          <cell r="A327">
            <v>2.2000000000000002</v>
          </cell>
          <cell r="C327" t="str">
            <v>TS</v>
          </cell>
          <cell r="E327" t="str">
            <v>SUBTOTAL TRANSPORTES</v>
          </cell>
          <cell r="K327">
            <v>132787.5</v>
          </cell>
        </row>
        <row r="328">
          <cell r="A328">
            <v>2.2000000000000002</v>
          </cell>
          <cell r="C328" t="str">
            <v>MO</v>
          </cell>
          <cell r="D328" t="str">
            <v>MANO DE OBRA</v>
          </cell>
        </row>
        <row r="329">
          <cell r="A329">
            <v>2.2000000000000002</v>
          </cell>
          <cell r="C329" t="str">
            <v>DMO</v>
          </cell>
          <cell r="D329" t="str">
            <v>ÍTEM</v>
          </cell>
          <cell r="E329" t="str">
            <v>DESCRIPCIÓN MANO DE OBRA</v>
          </cell>
          <cell r="F329" t="str">
            <v>Jornal</v>
          </cell>
          <cell r="G329" t="str">
            <v>Fac. Prest.</v>
          </cell>
          <cell r="H329" t="str">
            <v>RENDIM.</v>
          </cell>
          <cell r="J329" t="str">
            <v>VR. ÍTEM</v>
          </cell>
          <cell r="K329" t="str">
            <v>VR. PARCIAL</v>
          </cell>
        </row>
        <row r="330">
          <cell r="A330">
            <v>2.2000000000000002</v>
          </cell>
          <cell r="C330" t="str">
            <v>MO1</v>
          </cell>
          <cell r="D330">
            <v>1</v>
          </cell>
          <cell r="E330" t="str">
            <v>Capataz</v>
          </cell>
          <cell r="F330">
            <v>1</v>
          </cell>
          <cell r="G330">
            <v>1.75</v>
          </cell>
          <cell r="H330">
            <v>0.5</v>
          </cell>
          <cell r="J330">
            <v>125000</v>
          </cell>
          <cell r="K330">
            <v>109375</v>
          </cell>
        </row>
        <row r="331">
          <cell r="A331">
            <v>2.2000000000000002</v>
          </cell>
          <cell r="C331" t="str">
            <v>MO2</v>
          </cell>
          <cell r="D331">
            <v>2</v>
          </cell>
          <cell r="E331" t="str">
            <v>Electricista</v>
          </cell>
          <cell r="F331">
            <v>1</v>
          </cell>
          <cell r="G331">
            <v>1.75</v>
          </cell>
          <cell r="H331">
            <v>0.5</v>
          </cell>
          <cell r="J331">
            <v>90000</v>
          </cell>
          <cell r="K331">
            <v>78750</v>
          </cell>
        </row>
        <row r="332">
          <cell r="A332">
            <v>2.2000000000000002</v>
          </cell>
          <cell r="C332" t="str">
            <v>MO5</v>
          </cell>
          <cell r="D332">
            <v>3</v>
          </cell>
          <cell r="E332" t="str">
            <v>Ayudante de Obra Civil</v>
          </cell>
          <cell r="F332">
            <v>1</v>
          </cell>
          <cell r="G332">
            <v>1.75</v>
          </cell>
          <cell r="H332">
            <v>0.5</v>
          </cell>
          <cell r="J332">
            <v>85000</v>
          </cell>
          <cell r="K332">
            <v>74375</v>
          </cell>
        </row>
        <row r="333">
          <cell r="A333">
            <v>2.2000000000000002</v>
          </cell>
        </row>
        <row r="334">
          <cell r="A334">
            <v>2.2000000000000002</v>
          </cell>
          <cell r="C334" t="str">
            <v>MOS</v>
          </cell>
          <cell r="E334" t="str">
            <v>SUBTOTAL MANO DE OBRA</v>
          </cell>
          <cell r="K334">
            <v>262500</v>
          </cell>
        </row>
        <row r="335">
          <cell r="A335">
            <v>2.2000000000000002</v>
          </cell>
          <cell r="D335">
            <v>2.2000000000000002</v>
          </cell>
          <cell r="E335" t="str">
            <v>VALOR TOTAL UNITARIO ÍTEM 1,9</v>
          </cell>
          <cell r="K335">
            <v>880779.5</v>
          </cell>
        </row>
        <row r="342">
          <cell r="A342">
            <v>3.1</v>
          </cell>
          <cell r="E342" t="str">
            <v>Suministro, transporte e instalación de kit basico de instalaciones internas ( (5) salidas de iluminación de led 10W a 120v y (5) salidas tomacorrientes doble con polo a tierra 120V 15A)</v>
          </cell>
          <cell r="J342" t="str">
            <v>UNIDAD</v>
          </cell>
          <cell r="K342" t="str">
            <v>UN</v>
          </cell>
        </row>
        <row r="343">
          <cell r="A343">
            <v>3.1</v>
          </cell>
          <cell r="C343" t="str">
            <v>M</v>
          </cell>
          <cell r="D343" t="str">
            <v>MATERIALES</v>
          </cell>
        </row>
        <row r="344">
          <cell r="A344">
            <v>3.1</v>
          </cell>
          <cell r="C344" t="str">
            <v>DM</v>
          </cell>
          <cell r="D344" t="str">
            <v>ÍTEM</v>
          </cell>
          <cell r="E344" t="str">
            <v>DESCRIPCIÓN DE MATERIALES</v>
          </cell>
          <cell r="F344" t="str">
            <v>UNID.</v>
          </cell>
          <cell r="G344" t="str">
            <v>CANT.</v>
          </cell>
          <cell r="H344" t="str">
            <v>VR. UNIT.  + IVA</v>
          </cell>
          <cell r="I344" t="str">
            <v>VALOR ANTES DE IVA</v>
          </cell>
          <cell r="J344" t="str">
            <v>VALOR IVA</v>
          </cell>
          <cell r="K344" t="str">
            <v>VR. PARCIAL</v>
          </cell>
        </row>
        <row r="345">
          <cell r="A345">
            <v>3.1</v>
          </cell>
          <cell r="C345" t="str">
            <v>M81</v>
          </cell>
          <cell r="D345">
            <v>1</v>
          </cell>
          <cell r="E345" t="str">
            <v>Tablero de distribucion monofasico de 4 circuitos</v>
          </cell>
          <cell r="F345" t="str">
            <v>UND</v>
          </cell>
          <cell r="G345">
            <v>1</v>
          </cell>
          <cell r="H345">
            <v>48000</v>
          </cell>
          <cell r="I345">
            <v>40336.134453781517</v>
          </cell>
          <cell r="J345">
            <v>7663.8655462184834</v>
          </cell>
          <cell r="K345">
            <v>48000</v>
          </cell>
        </row>
        <row r="346">
          <cell r="A346">
            <v>3.1</v>
          </cell>
          <cell r="C346" t="str">
            <v>M82</v>
          </cell>
          <cell r="D346">
            <v>2</v>
          </cell>
          <cell r="E346" t="str">
            <v>Breaker Monopolar enchufable de 15 A</v>
          </cell>
          <cell r="F346" t="str">
            <v>UND</v>
          </cell>
          <cell r="G346">
            <v>2</v>
          </cell>
          <cell r="H346">
            <v>16500</v>
          </cell>
          <cell r="I346">
            <v>13865.546218487396</v>
          </cell>
          <cell r="J346">
            <v>2634.4537815126041</v>
          </cell>
          <cell r="K346">
            <v>33000</v>
          </cell>
        </row>
        <row r="347">
          <cell r="A347">
            <v>3.1</v>
          </cell>
          <cell r="C347" t="str">
            <v>M83</v>
          </cell>
          <cell r="D347">
            <v>3</v>
          </cell>
          <cell r="E347" t="str">
            <v>Cable de cobre THHN/THWN #12 AWG COLOR NEGRO</v>
          </cell>
          <cell r="F347" t="str">
            <v>ML</v>
          </cell>
          <cell r="G347">
            <v>30</v>
          </cell>
          <cell r="H347">
            <v>2700</v>
          </cell>
          <cell r="I347">
            <v>2268.90756302521</v>
          </cell>
          <cell r="J347">
            <v>431.09243697478996</v>
          </cell>
          <cell r="K347">
            <v>81000</v>
          </cell>
        </row>
        <row r="348">
          <cell r="A348">
            <v>3.1</v>
          </cell>
          <cell r="C348" t="str">
            <v>M84</v>
          </cell>
          <cell r="D348">
            <v>4</v>
          </cell>
          <cell r="E348" t="str">
            <v>Cable de cobre THHN/THWN #12 AWG COLOR BLANCO</v>
          </cell>
          <cell r="F348" t="str">
            <v>ML</v>
          </cell>
          <cell r="G348">
            <v>30</v>
          </cell>
          <cell r="H348">
            <v>2700</v>
          </cell>
          <cell r="I348">
            <v>2268.90756302521</v>
          </cell>
          <cell r="J348">
            <v>431.09243697478996</v>
          </cell>
          <cell r="K348">
            <v>81000</v>
          </cell>
        </row>
        <row r="349">
          <cell r="A349">
            <v>3.1</v>
          </cell>
          <cell r="C349" t="str">
            <v>M85</v>
          </cell>
          <cell r="D349">
            <v>5</v>
          </cell>
          <cell r="E349" t="str">
            <v>Cable de cobre THHN/THWN #12 AWG COLOR VERDE</v>
          </cell>
          <cell r="F349" t="str">
            <v>ML</v>
          </cell>
          <cell r="G349">
            <v>30</v>
          </cell>
          <cell r="H349">
            <v>2700</v>
          </cell>
          <cell r="I349">
            <v>2268.90756302521</v>
          </cell>
          <cell r="J349">
            <v>431.09243697478996</v>
          </cell>
          <cell r="K349">
            <v>81000</v>
          </cell>
        </row>
        <row r="350">
          <cell r="A350">
            <v>3.1</v>
          </cell>
          <cell r="C350" t="str">
            <v>M86</v>
          </cell>
          <cell r="D350">
            <v>6</v>
          </cell>
          <cell r="E350" t="str">
            <v>Cable de cobre THHN/THWN #12 AWG COLOR NEGRO</v>
          </cell>
          <cell r="F350" t="str">
            <v>ML</v>
          </cell>
          <cell r="G350">
            <v>24</v>
          </cell>
          <cell r="H350">
            <v>2700</v>
          </cell>
          <cell r="I350">
            <v>2268.90756302521</v>
          </cell>
          <cell r="J350">
            <v>431.09243697478996</v>
          </cell>
          <cell r="K350">
            <v>64800</v>
          </cell>
        </row>
        <row r="351">
          <cell r="A351">
            <v>3.1</v>
          </cell>
          <cell r="C351" t="str">
            <v>M87</v>
          </cell>
          <cell r="D351">
            <v>7</v>
          </cell>
          <cell r="E351" t="str">
            <v>Cable de cobre THHN/THWN #12 AWG COLOR BLANCO</v>
          </cell>
          <cell r="F351" t="str">
            <v>ML</v>
          </cell>
          <cell r="G351">
            <v>24</v>
          </cell>
          <cell r="H351">
            <v>2700</v>
          </cell>
          <cell r="I351">
            <v>2268.90756302521</v>
          </cell>
          <cell r="J351">
            <v>431.09243697478996</v>
          </cell>
          <cell r="K351">
            <v>64800</v>
          </cell>
        </row>
        <row r="352">
          <cell r="A352">
            <v>3.1</v>
          </cell>
          <cell r="C352" t="str">
            <v>M88</v>
          </cell>
          <cell r="D352">
            <v>8</v>
          </cell>
          <cell r="E352" t="str">
            <v>Cable de cobre THHN/THWN #12 AWG COLOR VERDE</v>
          </cell>
          <cell r="F352" t="str">
            <v>ML</v>
          </cell>
          <cell r="G352">
            <v>24</v>
          </cell>
          <cell r="H352">
            <v>2700</v>
          </cell>
          <cell r="I352">
            <v>2268.90756302521</v>
          </cell>
          <cell r="J352">
            <v>431.09243697478996</v>
          </cell>
          <cell r="K352">
            <v>64800</v>
          </cell>
        </row>
        <row r="353">
          <cell r="A353">
            <v>3.1</v>
          </cell>
          <cell r="C353" t="str">
            <v>M89</v>
          </cell>
          <cell r="D353">
            <v>9</v>
          </cell>
          <cell r="E353" t="str">
            <v>Cable de cobre encauchetado 3x12 AWG</v>
          </cell>
          <cell r="F353" t="str">
            <v>ML</v>
          </cell>
          <cell r="G353">
            <v>2.5</v>
          </cell>
          <cell r="H353">
            <v>11690</v>
          </cell>
          <cell r="I353">
            <v>9823.5294117647063</v>
          </cell>
          <cell r="J353">
            <v>1866.4705882352937</v>
          </cell>
          <cell r="K353">
            <v>29225</v>
          </cell>
        </row>
        <row r="354">
          <cell r="A354">
            <v>3.1</v>
          </cell>
          <cell r="C354" t="str">
            <v>M90</v>
          </cell>
          <cell r="D354">
            <v>10</v>
          </cell>
          <cell r="E354" t="str">
            <v>Caja metálica galvanizada 2x4"</v>
          </cell>
          <cell r="F354" t="str">
            <v>UND</v>
          </cell>
          <cell r="G354">
            <v>10</v>
          </cell>
          <cell r="H354">
            <v>3800</v>
          </cell>
          <cell r="I354">
            <v>3193.2773109243699</v>
          </cell>
          <cell r="J354">
            <v>606.72268907563011</v>
          </cell>
          <cell r="K354">
            <v>38000</v>
          </cell>
        </row>
        <row r="355">
          <cell r="A355">
            <v>3.1</v>
          </cell>
          <cell r="C355" t="str">
            <v>M91</v>
          </cell>
          <cell r="D355">
            <v>11</v>
          </cell>
          <cell r="E355" t="str">
            <v>Caja metálica galvanizada 4x4"</v>
          </cell>
          <cell r="F355" t="str">
            <v>UND</v>
          </cell>
          <cell r="G355">
            <v>2</v>
          </cell>
          <cell r="H355">
            <v>4500</v>
          </cell>
          <cell r="I355">
            <v>3781.5126050420172</v>
          </cell>
          <cell r="J355">
            <v>718.48739495798281</v>
          </cell>
          <cell r="K355">
            <v>9000</v>
          </cell>
        </row>
        <row r="356">
          <cell r="A356">
            <v>3.1</v>
          </cell>
          <cell r="C356" t="str">
            <v>M92</v>
          </cell>
          <cell r="D356">
            <v>12</v>
          </cell>
          <cell r="E356" t="str">
            <v xml:space="preserve">Tapa ciega 4x4 </v>
          </cell>
          <cell r="F356" t="str">
            <v>UND</v>
          </cell>
          <cell r="G356">
            <v>2</v>
          </cell>
          <cell r="H356">
            <v>900</v>
          </cell>
          <cell r="I356">
            <v>756.30252100840335</v>
          </cell>
          <cell r="J356">
            <v>143.69747899159665</v>
          </cell>
          <cell r="K356">
            <v>1800</v>
          </cell>
        </row>
        <row r="357">
          <cell r="A357">
            <v>3.1</v>
          </cell>
          <cell r="C357" t="str">
            <v>M93</v>
          </cell>
          <cell r="D357">
            <v>13</v>
          </cell>
          <cell r="E357" t="str">
            <v>Tubería EMT 1/2"</v>
          </cell>
          <cell r="F357" t="str">
            <v>ML</v>
          </cell>
          <cell r="G357">
            <v>30</v>
          </cell>
          <cell r="H357">
            <v>5800</v>
          </cell>
          <cell r="I357">
            <v>4873.9495798319331</v>
          </cell>
          <cell r="J357">
            <v>926.05042016806692</v>
          </cell>
          <cell r="K357">
            <v>174000</v>
          </cell>
        </row>
        <row r="358">
          <cell r="A358">
            <v>3.1</v>
          </cell>
          <cell r="C358" t="str">
            <v>M94</v>
          </cell>
          <cell r="D358">
            <v>14</v>
          </cell>
          <cell r="E358" t="str">
            <v>Curva EMT 1/2"</v>
          </cell>
          <cell r="F358" t="str">
            <v>UND</v>
          </cell>
          <cell r="G358">
            <v>5</v>
          </cell>
          <cell r="H358">
            <v>2400</v>
          </cell>
          <cell r="I358">
            <v>2016.8067226890757</v>
          </cell>
          <cell r="J358">
            <v>383.19327731092426</v>
          </cell>
          <cell r="K358">
            <v>12000</v>
          </cell>
        </row>
        <row r="359">
          <cell r="A359">
            <v>3.1</v>
          </cell>
          <cell r="C359" t="str">
            <v>M95</v>
          </cell>
          <cell r="D359">
            <v>15</v>
          </cell>
          <cell r="E359" t="str">
            <v>Terminal metalica EMT 1/2"</v>
          </cell>
          <cell r="F359" t="str">
            <v>UND</v>
          </cell>
          <cell r="G359">
            <v>10</v>
          </cell>
          <cell r="H359">
            <v>2150</v>
          </cell>
          <cell r="I359">
            <v>1806.7226890756303</v>
          </cell>
          <cell r="J359">
            <v>343.27731092436966</v>
          </cell>
          <cell r="K359">
            <v>21500</v>
          </cell>
        </row>
        <row r="360">
          <cell r="A360">
            <v>3.1</v>
          </cell>
          <cell r="C360" t="str">
            <v>M96</v>
          </cell>
          <cell r="D360">
            <v>16</v>
          </cell>
          <cell r="E360" t="str">
            <v>Unión metalica EMT 1/2"</v>
          </cell>
          <cell r="F360" t="str">
            <v>UND</v>
          </cell>
          <cell r="G360">
            <v>5</v>
          </cell>
          <cell r="H360">
            <v>1800</v>
          </cell>
          <cell r="I360">
            <v>1512.6050420168067</v>
          </cell>
          <cell r="J360">
            <v>287.39495798319331</v>
          </cell>
          <cell r="K360">
            <v>9000</v>
          </cell>
        </row>
        <row r="361">
          <cell r="A361">
            <v>3.1</v>
          </cell>
          <cell r="C361" t="str">
            <v>M97</v>
          </cell>
          <cell r="D361">
            <v>17</v>
          </cell>
          <cell r="E361" t="str">
            <v>Abrazadera metalica doble ala 3/4"</v>
          </cell>
          <cell r="F361" t="str">
            <v>UND</v>
          </cell>
          <cell r="G361">
            <v>15</v>
          </cell>
          <cell r="H361">
            <v>700</v>
          </cell>
          <cell r="I361">
            <v>588.23529411764707</v>
          </cell>
          <cell r="J361">
            <v>111.76470588235293</v>
          </cell>
          <cell r="K361">
            <v>10500</v>
          </cell>
        </row>
        <row r="362">
          <cell r="A362">
            <v>3.1</v>
          </cell>
          <cell r="C362" t="str">
            <v>M98</v>
          </cell>
          <cell r="D362">
            <v>18</v>
          </cell>
          <cell r="E362" t="str">
            <v>Interruptor sencillo</v>
          </cell>
          <cell r="F362" t="str">
            <v>UND</v>
          </cell>
          <cell r="G362">
            <v>5</v>
          </cell>
          <cell r="H362">
            <v>7200</v>
          </cell>
          <cell r="I362">
            <v>6050.4201680672268</v>
          </cell>
          <cell r="J362">
            <v>1149.5798319327732</v>
          </cell>
          <cell r="K362">
            <v>36000</v>
          </cell>
        </row>
        <row r="363">
          <cell r="A363">
            <v>3.1</v>
          </cell>
          <cell r="C363" t="str">
            <v>M99</v>
          </cell>
          <cell r="D363">
            <v>19</v>
          </cell>
          <cell r="E363" t="str">
            <v>Caja metálica octogonal para plafón</v>
          </cell>
          <cell r="F363" t="str">
            <v>UND</v>
          </cell>
          <cell r="G363">
            <v>5</v>
          </cell>
          <cell r="H363">
            <v>2400</v>
          </cell>
          <cell r="I363">
            <v>2016.8067226890757</v>
          </cell>
          <cell r="J363">
            <v>383.19327731092426</v>
          </cell>
          <cell r="K363">
            <v>12000</v>
          </cell>
        </row>
        <row r="364">
          <cell r="A364">
            <v>3.1</v>
          </cell>
          <cell r="C364" t="str">
            <v>M100</v>
          </cell>
          <cell r="D364">
            <v>20</v>
          </cell>
          <cell r="E364" t="str">
            <v>Plafon plastico (Incluye tornillos)</v>
          </cell>
          <cell r="F364" t="str">
            <v>UND</v>
          </cell>
          <cell r="G364">
            <v>5</v>
          </cell>
          <cell r="H364">
            <v>3800</v>
          </cell>
          <cell r="I364">
            <v>3193.2773109243699</v>
          </cell>
          <cell r="J364">
            <v>606.72268907563011</v>
          </cell>
          <cell r="K364">
            <v>19000</v>
          </cell>
        </row>
        <row r="365">
          <cell r="A365">
            <v>3.1</v>
          </cell>
          <cell r="C365" t="str">
            <v>M101</v>
          </cell>
          <cell r="D365">
            <v>21</v>
          </cell>
          <cell r="E365" t="str">
            <v>tornillos tipo drywall # 3 x 3/4"</v>
          </cell>
          <cell r="F365" t="str">
            <v>UND</v>
          </cell>
          <cell r="G365">
            <v>15</v>
          </cell>
          <cell r="H365">
            <v>600</v>
          </cell>
          <cell r="I365">
            <v>504.20168067226894</v>
          </cell>
          <cell r="J365">
            <v>95.798319327731065</v>
          </cell>
          <cell r="K365">
            <v>9000</v>
          </cell>
        </row>
        <row r="366">
          <cell r="A366">
            <v>3.1</v>
          </cell>
          <cell r="C366" t="str">
            <v>M102</v>
          </cell>
          <cell r="D366">
            <v>22</v>
          </cell>
          <cell r="E366" t="str">
            <v>Bombilla ahorradora de 10 W LED</v>
          </cell>
          <cell r="F366" t="str">
            <v>UND</v>
          </cell>
          <cell r="G366">
            <v>5</v>
          </cell>
          <cell r="H366">
            <v>12800</v>
          </cell>
          <cell r="I366">
            <v>10756.302521008403</v>
          </cell>
          <cell r="J366">
            <v>2043.6974789915967</v>
          </cell>
          <cell r="K366">
            <v>64000</v>
          </cell>
        </row>
        <row r="367">
          <cell r="A367">
            <v>3.1</v>
          </cell>
          <cell r="C367" t="str">
            <v>M103</v>
          </cell>
          <cell r="D367">
            <v>23</v>
          </cell>
          <cell r="E367" t="str">
            <v>Tomacorriente doble con polo a tierra 120V 15A</v>
          </cell>
          <cell r="F367" t="str">
            <v>UND</v>
          </cell>
          <cell r="G367">
            <v>5</v>
          </cell>
          <cell r="H367">
            <v>5900</v>
          </cell>
          <cell r="I367">
            <v>4957.9831932773113</v>
          </cell>
          <cell r="J367">
            <v>942.01680672268867</v>
          </cell>
          <cell r="K367">
            <v>29500</v>
          </cell>
        </row>
        <row r="368">
          <cell r="A368">
            <v>3.1</v>
          </cell>
          <cell r="C368" t="str">
            <v>M104</v>
          </cell>
          <cell r="D368">
            <v>24</v>
          </cell>
          <cell r="E368" t="str">
            <v>Papel contact Naranja x pliego</v>
          </cell>
          <cell r="F368" t="str">
            <v>UND</v>
          </cell>
          <cell r="G368">
            <v>1</v>
          </cell>
          <cell r="H368">
            <v>6800</v>
          </cell>
          <cell r="I368">
            <v>5714.2857142857147</v>
          </cell>
          <cell r="J368">
            <v>1085.7142857142853</v>
          </cell>
          <cell r="K368">
            <v>6800</v>
          </cell>
        </row>
        <row r="369">
          <cell r="A369">
            <v>3.1</v>
          </cell>
          <cell r="C369" t="str">
            <v>M105</v>
          </cell>
          <cell r="D369">
            <v>25</v>
          </cell>
          <cell r="E369" t="str">
            <v>Cinta Aislante Negra  3M - #33</v>
          </cell>
          <cell r="F369" t="str">
            <v>UND</v>
          </cell>
          <cell r="G369">
            <v>0.5</v>
          </cell>
          <cell r="H369">
            <v>18700</v>
          </cell>
          <cell r="I369">
            <v>15714.285714285716</v>
          </cell>
          <cell r="J369">
            <v>2985.7142857142844</v>
          </cell>
          <cell r="K369">
            <v>9350</v>
          </cell>
        </row>
        <row r="370">
          <cell r="A370">
            <v>3.1</v>
          </cell>
          <cell r="C370" t="str">
            <v>M106</v>
          </cell>
          <cell r="D370">
            <v>26</v>
          </cell>
          <cell r="E370" t="str">
            <v>Cinta Aislante Roja Temflex 3M x 18m</v>
          </cell>
          <cell r="F370" t="str">
            <v>UND</v>
          </cell>
          <cell r="G370">
            <v>0.6</v>
          </cell>
          <cell r="H370">
            <v>4800</v>
          </cell>
          <cell r="I370">
            <v>4033.6134453781515</v>
          </cell>
          <cell r="J370">
            <v>766.38655462184852</v>
          </cell>
          <cell r="K370">
            <v>2880</v>
          </cell>
        </row>
        <row r="371">
          <cell r="A371">
            <v>3.1</v>
          </cell>
          <cell r="C371" t="str">
            <v>M107</v>
          </cell>
          <cell r="D371">
            <v>27</v>
          </cell>
          <cell r="E371" t="str">
            <v>Cinta Aislante Azul Temflex 3M x 18m</v>
          </cell>
          <cell r="F371" t="str">
            <v>UND</v>
          </cell>
          <cell r="G371">
            <v>0.09</v>
          </cell>
          <cell r="H371">
            <v>4800</v>
          </cell>
          <cell r="I371">
            <v>4033.6134453781515</v>
          </cell>
          <cell r="J371">
            <v>766.38655462184852</v>
          </cell>
          <cell r="K371">
            <v>432</v>
          </cell>
        </row>
        <row r="372">
          <cell r="A372">
            <v>3.1</v>
          </cell>
          <cell r="C372" t="str">
            <v>M108</v>
          </cell>
          <cell r="D372">
            <v>28</v>
          </cell>
          <cell r="E372" t="str">
            <v>Cinta Aislante Verde Temflex 3M x 18m</v>
          </cell>
          <cell r="F372" t="str">
            <v>UND</v>
          </cell>
          <cell r="G372">
            <v>0.09</v>
          </cell>
          <cell r="H372">
            <v>4800</v>
          </cell>
          <cell r="I372">
            <v>4033.6134453781515</v>
          </cell>
          <cell r="J372">
            <v>766.38655462184852</v>
          </cell>
          <cell r="K372">
            <v>432</v>
          </cell>
        </row>
        <row r="373">
          <cell r="A373">
            <v>3.1</v>
          </cell>
          <cell r="C373" t="str">
            <v>M109</v>
          </cell>
          <cell r="D373">
            <v>29</v>
          </cell>
          <cell r="E373" t="str">
            <v>Breaker Monopolar enchufable de 15 A</v>
          </cell>
          <cell r="F373" t="str">
            <v>UND</v>
          </cell>
          <cell r="G373">
            <v>1</v>
          </cell>
          <cell r="H373">
            <v>16500</v>
          </cell>
          <cell r="I373">
            <v>13865.546218487396</v>
          </cell>
          <cell r="J373">
            <v>2634.4537815126041</v>
          </cell>
          <cell r="K373">
            <v>16500</v>
          </cell>
        </row>
        <row r="374">
          <cell r="A374">
            <v>3.1</v>
          </cell>
          <cell r="C374" t="str">
            <v>MS</v>
          </cell>
          <cell r="E374" t="str">
            <v>SUBTOTAL MATERIALES</v>
          </cell>
          <cell r="K374">
            <v>1012819</v>
          </cell>
        </row>
        <row r="375">
          <cell r="A375">
            <v>3.1</v>
          </cell>
          <cell r="C375" t="str">
            <v>EYH</v>
          </cell>
          <cell r="D375" t="str">
            <v>EQUIPOS Y HERRAMIENTAS</v>
          </cell>
        </row>
        <row r="376">
          <cell r="A376">
            <v>3.1</v>
          </cell>
          <cell r="C376" t="str">
            <v>DEYH</v>
          </cell>
          <cell r="D376" t="str">
            <v>ÍTEM</v>
          </cell>
          <cell r="E376" t="str">
            <v>DESCRIPCIÓN EQUIPOS y HERRAMIENTAS</v>
          </cell>
          <cell r="F376" t="str">
            <v>UNID.</v>
          </cell>
          <cell r="G376" t="str">
            <v>CANT.</v>
          </cell>
          <cell r="H376" t="str">
            <v>Tarifa/día</v>
          </cell>
          <cell r="I376" t="str">
            <v>Rendimiento</v>
          </cell>
          <cell r="J376" t="str">
            <v>VR. ÍTEM</v>
          </cell>
          <cell r="K376" t="str">
            <v>VR. PARCIAL</v>
          </cell>
        </row>
        <row r="377">
          <cell r="A377">
            <v>3.1</v>
          </cell>
          <cell r="C377" t="str">
            <v>EYH1</v>
          </cell>
          <cell r="D377">
            <v>1</v>
          </cell>
          <cell r="E377" t="str">
            <v>Herramienta menor</v>
          </cell>
          <cell r="F377" t="str">
            <v>UND</v>
          </cell>
          <cell r="G377">
            <v>1</v>
          </cell>
          <cell r="H377">
            <v>27908</v>
          </cell>
          <cell r="I377">
            <v>1</v>
          </cell>
          <cell r="J377">
            <v>27908</v>
          </cell>
          <cell r="K377">
            <v>27908</v>
          </cell>
        </row>
        <row r="378">
          <cell r="A378">
            <v>3.1</v>
          </cell>
          <cell r="C378" t="str">
            <v>EYHS</v>
          </cell>
          <cell r="E378" t="str">
            <v>SUBTOTAL EQUIPOS Y HERRAMIENTAS</v>
          </cell>
          <cell r="K378">
            <v>27908</v>
          </cell>
        </row>
        <row r="379">
          <cell r="A379">
            <v>3.1</v>
          </cell>
          <cell r="C379" t="str">
            <v>T</v>
          </cell>
          <cell r="D379" t="str">
            <v>TRANSPORTES</v>
          </cell>
        </row>
        <row r="380">
          <cell r="A380">
            <v>3.1</v>
          </cell>
          <cell r="C380" t="str">
            <v>DT</v>
          </cell>
          <cell r="D380" t="str">
            <v>ÍTEM</v>
          </cell>
          <cell r="E380" t="str">
            <v>DESCRIPCIÓN TRANSPORTES</v>
          </cell>
          <cell r="F380" t="str">
            <v>UNID.</v>
          </cell>
          <cell r="G380" t="str">
            <v>PESO</v>
          </cell>
          <cell r="H380" t="str">
            <v>TARIFA/Kg</v>
          </cell>
          <cell r="J380" t="str">
            <v>AJUSTE / VOLUMEN</v>
          </cell>
          <cell r="K380" t="str">
            <v>VR. PARCIAL</v>
          </cell>
        </row>
        <row r="381">
          <cell r="A381">
            <v>3.1</v>
          </cell>
          <cell r="C381" t="str">
            <v>T1</v>
          </cell>
          <cell r="D381">
            <v>1</v>
          </cell>
          <cell r="E381" t="str">
            <v>Transporte terrestre Bogotá - Villa Garzón incluye cargue en Bogota</v>
          </cell>
          <cell r="F381" t="str">
            <v>KG</v>
          </cell>
          <cell r="G381">
            <v>65</v>
          </cell>
          <cell r="H381">
            <v>1041</v>
          </cell>
          <cell r="J381">
            <v>1.2</v>
          </cell>
          <cell r="K381">
            <v>81198</v>
          </cell>
        </row>
        <row r="382">
          <cell r="A382">
            <v>3.1</v>
          </cell>
          <cell r="C382" t="str">
            <v>T2</v>
          </cell>
          <cell r="D382">
            <v>2</v>
          </cell>
          <cell r="E382" t="str">
            <v>Transporte (Terrestre) Villagarzón - Cabecera Veredas Beneficiarias, incluye cargue y descargue de materiales.</v>
          </cell>
          <cell r="F382" t="str">
            <v>KG</v>
          </cell>
          <cell r="G382">
            <v>65</v>
          </cell>
          <cell r="H382">
            <v>1100</v>
          </cell>
          <cell r="J382">
            <v>1.2</v>
          </cell>
          <cell r="K382">
            <v>85800</v>
          </cell>
        </row>
        <row r="383">
          <cell r="A383">
            <v>3.1</v>
          </cell>
          <cell r="C383" t="str">
            <v>T3</v>
          </cell>
          <cell r="D383">
            <v>3</v>
          </cell>
          <cell r="E383" t="str">
            <v>Transporte (Mular - Fluvial)cabeceras  - Veredas Beneficiarias</v>
          </cell>
          <cell r="F383" t="str">
            <v>KG</v>
          </cell>
          <cell r="G383">
            <v>65</v>
          </cell>
          <cell r="H383">
            <v>1400</v>
          </cell>
          <cell r="J383">
            <v>1.2</v>
          </cell>
          <cell r="K383">
            <v>109200</v>
          </cell>
        </row>
        <row r="384">
          <cell r="A384">
            <v>3.1</v>
          </cell>
        </row>
        <row r="385">
          <cell r="A385">
            <v>3.1</v>
          </cell>
          <cell r="C385" t="str">
            <v>TS</v>
          </cell>
          <cell r="E385" t="str">
            <v>SUBTOTAL TRANSPORTES</v>
          </cell>
          <cell r="K385">
            <v>276198</v>
          </cell>
        </row>
        <row r="386">
          <cell r="A386">
            <v>3.1</v>
          </cell>
          <cell r="C386" t="str">
            <v>MO</v>
          </cell>
          <cell r="D386" t="str">
            <v>MANO DE OBRA</v>
          </cell>
        </row>
        <row r="387">
          <cell r="A387">
            <v>3.1</v>
          </cell>
          <cell r="C387" t="str">
            <v>DMO</v>
          </cell>
          <cell r="D387" t="str">
            <v>ÍTEM</v>
          </cell>
          <cell r="E387" t="str">
            <v>DESCRIPCIÓN MANO DE OBRA</v>
          </cell>
          <cell r="F387" t="str">
            <v>Jornal</v>
          </cell>
          <cell r="G387" t="str">
            <v>Fac. Prest.</v>
          </cell>
          <cell r="H387" t="str">
            <v>RENDIM.</v>
          </cell>
          <cell r="J387" t="str">
            <v>VR. ÍTEM</v>
          </cell>
          <cell r="K387" t="str">
            <v>VR. PARCIAL</v>
          </cell>
        </row>
        <row r="388">
          <cell r="A388">
            <v>3.1</v>
          </cell>
          <cell r="C388" t="str">
            <v>MO1</v>
          </cell>
          <cell r="D388">
            <v>1</v>
          </cell>
          <cell r="E388" t="str">
            <v>Capataz</v>
          </cell>
          <cell r="F388">
            <v>1</v>
          </cell>
          <cell r="G388">
            <v>1.75</v>
          </cell>
          <cell r="H388">
            <v>1</v>
          </cell>
          <cell r="J388">
            <v>125000</v>
          </cell>
          <cell r="K388">
            <v>218750</v>
          </cell>
        </row>
        <row r="389">
          <cell r="A389">
            <v>3.1</v>
          </cell>
          <cell r="C389" t="str">
            <v>MO2</v>
          </cell>
          <cell r="D389">
            <v>2</v>
          </cell>
          <cell r="E389" t="str">
            <v>Electricista</v>
          </cell>
          <cell r="F389">
            <v>2</v>
          </cell>
          <cell r="G389">
            <v>1.75</v>
          </cell>
          <cell r="H389">
            <v>1</v>
          </cell>
          <cell r="J389">
            <v>90000</v>
          </cell>
          <cell r="K389">
            <v>315000</v>
          </cell>
        </row>
        <row r="390">
          <cell r="A390">
            <v>3.1</v>
          </cell>
        </row>
        <row r="391">
          <cell r="A391">
            <v>3.1</v>
          </cell>
        </row>
        <row r="392">
          <cell r="A392">
            <v>3.1</v>
          </cell>
          <cell r="C392" t="str">
            <v>MOS</v>
          </cell>
          <cell r="E392" t="str">
            <v>SUBTOTAL MANO DE OBRA</v>
          </cell>
          <cell r="K392">
            <v>533750</v>
          </cell>
        </row>
        <row r="393">
          <cell r="A393">
            <v>3.1</v>
          </cell>
          <cell r="D393">
            <v>3.1</v>
          </cell>
          <cell r="E393" t="str">
            <v>VALOR TOTAL UNITARIO ÍTEM 2,1</v>
          </cell>
          <cell r="K393">
            <v>1850675</v>
          </cell>
        </row>
        <row r="400">
          <cell r="D400" t="str">
            <v>______________________________________</v>
          </cell>
        </row>
        <row r="401">
          <cell r="D401" t="str">
            <v>DAVID MONTAÑO OLMEDO</v>
          </cell>
        </row>
        <row r="402">
          <cell r="D402" t="str">
            <v>1088262917 - CL205-91010</v>
          </cell>
        </row>
        <row r="403">
          <cell r="D403" t="str">
            <v>INGENIERO ELECTRICISTA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 xml:space="preserve">DATOS GENERALES A INGRESAR </v>
          </cell>
        </row>
        <row r="3">
          <cell r="B3" t="str">
            <v>ID</v>
          </cell>
          <cell r="C3" t="str">
            <v>DISEÑADOR</v>
          </cell>
          <cell r="F3" t="str">
            <v>RESPONSABLE DE LA ADMINISTRACIÓN OPERACIÓN Y MANTENIMIENTO</v>
          </cell>
        </row>
        <row r="4">
          <cell r="B4">
            <v>1</v>
          </cell>
          <cell r="C4" t="str">
            <v>DAVID MONTAÑO OLMEDO</v>
          </cell>
          <cell r="D4" t="str">
            <v xml:space="preserve">Nombre </v>
          </cell>
          <cell r="F4" t="str">
            <v>NOMBRE:</v>
          </cell>
        </row>
        <row r="5">
          <cell r="B5">
            <v>2</v>
          </cell>
          <cell r="C5" t="str">
            <v>1088262917 - CL205-91010</v>
          </cell>
          <cell r="D5" t="str">
            <v>Matricula</v>
          </cell>
          <cell r="F5" t="str">
            <v>EMPRESA</v>
          </cell>
        </row>
        <row r="6">
          <cell r="B6">
            <v>3</v>
          </cell>
          <cell r="C6" t="str">
            <v>INGENIERO ELECTRICISTA</v>
          </cell>
          <cell r="F6" t="str">
            <v>CÉDULA O NIT:</v>
          </cell>
        </row>
        <row r="8">
          <cell r="B8" t="str">
            <v>ID</v>
          </cell>
          <cell r="C8" t="str">
            <v xml:space="preserve">DESCRIPCIÓN </v>
          </cell>
          <cell r="D8" t="str">
            <v>Cantidad</v>
          </cell>
        </row>
        <row r="9">
          <cell r="B9">
            <v>1</v>
          </cell>
          <cell r="C9" t="str">
            <v xml:space="preserve">Cantidad de usuario </v>
          </cell>
          <cell r="D9">
            <v>293</v>
          </cell>
        </row>
        <row r="10">
          <cell r="B10">
            <v>2</v>
          </cell>
          <cell r="C10" t="str">
            <v xml:space="preserve">Duracion del proyecto </v>
          </cell>
          <cell r="D10">
            <v>10</v>
          </cell>
        </row>
        <row r="11">
          <cell r="B11">
            <v>3</v>
          </cell>
          <cell r="C11" t="str">
            <v>Duracion construccion</v>
          </cell>
          <cell r="D11">
            <v>8</v>
          </cell>
        </row>
        <row r="12">
          <cell r="B12">
            <v>4</v>
          </cell>
          <cell r="C12" t="str">
            <v xml:space="preserve">Nombre del proyecto </v>
          </cell>
          <cell r="D1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14">
          <cell r="B14" t="str">
            <v>ID</v>
          </cell>
          <cell r="C14" t="str">
            <v xml:space="preserve">DESCRIPCIÓN </v>
          </cell>
          <cell r="D14" t="str">
            <v>%</v>
          </cell>
          <cell r="E14" t="str">
            <v>Valor ($)</v>
          </cell>
          <cell r="F14" t="str">
            <v>Duracion (mes)</v>
          </cell>
        </row>
        <row r="15">
          <cell r="B15">
            <v>1</v>
          </cell>
          <cell r="C15" t="str">
            <v>ADMINISTRACIÓN</v>
          </cell>
          <cell r="D15">
            <v>0.24</v>
          </cell>
          <cell r="E15">
            <v>1563468509.052</v>
          </cell>
          <cell r="F15">
            <v>9</v>
          </cell>
          <cell r="G15">
            <v>-7824895.7845001221</v>
          </cell>
          <cell r="H15" t="str">
            <v>Modificar Valor a cero</v>
          </cell>
        </row>
        <row r="16">
          <cell r="B16">
            <v>2</v>
          </cell>
          <cell r="C16" t="str">
            <v>IMPREVISTOS</v>
          </cell>
          <cell r="D16">
            <v>0.01</v>
          </cell>
          <cell r="E16">
            <v>65144521.210500002</v>
          </cell>
        </row>
        <row r="17">
          <cell r="B17">
            <v>3</v>
          </cell>
          <cell r="C17" t="str">
            <v>UTILIDAD</v>
          </cell>
          <cell r="D17">
            <v>0.05</v>
          </cell>
          <cell r="E17">
            <v>325722606.05250001</v>
          </cell>
        </row>
        <row r="18">
          <cell r="B18">
            <v>4</v>
          </cell>
          <cell r="C18" t="str">
            <v>INTERVENTORÍA TÉCNICA</v>
          </cell>
          <cell r="D18">
            <v>7.0000000000000007E-2</v>
          </cell>
          <cell r="E18">
            <v>456011648.47350007</v>
          </cell>
          <cell r="F18">
            <v>9</v>
          </cell>
          <cell r="G18">
            <v>-194315919.37123996</v>
          </cell>
          <cell r="H18" t="str">
            <v>Modificar Valor a cero</v>
          </cell>
        </row>
        <row r="19">
          <cell r="B19">
            <v>5</v>
          </cell>
          <cell r="C19" t="str">
            <v>APOYO A LA SUPERVISIÓN</v>
          </cell>
          <cell r="D19">
            <v>0.01</v>
          </cell>
          <cell r="E19">
            <v>65144521.210500002</v>
          </cell>
          <cell r="F19">
            <v>9</v>
          </cell>
          <cell r="G19">
            <v>1342489.0085999966</v>
          </cell>
          <cell r="H19" t="str">
            <v>Modificar Valor a cero</v>
          </cell>
        </row>
        <row r="20">
          <cell r="B20">
            <v>6</v>
          </cell>
          <cell r="C20" t="str">
            <v>CAPACITACIÓN A USUARIOS</v>
          </cell>
          <cell r="D20">
            <v>0.01</v>
          </cell>
          <cell r="E20">
            <v>65144521.210500002</v>
          </cell>
          <cell r="F20">
            <v>2</v>
          </cell>
          <cell r="G20">
            <v>27421916.13429819</v>
          </cell>
          <cell r="H20" t="str">
            <v>Modificar Valor a cero</v>
          </cell>
        </row>
        <row r="22">
          <cell r="B22" t="str">
            <v>ID</v>
          </cell>
          <cell r="C22" t="str">
            <v xml:space="preserve">DESCRIPCIÓN </v>
          </cell>
        </row>
        <row r="23">
          <cell r="B23">
            <v>1</v>
          </cell>
          <cell r="C23" t="str">
            <v>SMLV:</v>
          </cell>
          <cell r="D23">
            <v>1423500</v>
          </cell>
          <cell r="E23" t="str">
            <v>Año 2025</v>
          </cell>
        </row>
        <row r="24">
          <cell r="B24">
            <v>2</v>
          </cell>
          <cell r="C24" t="str">
            <v>Subsidio de Transporte:</v>
          </cell>
          <cell r="D24">
            <v>200000</v>
          </cell>
          <cell r="E24" t="str">
            <v>Año 2025</v>
          </cell>
        </row>
        <row r="25">
          <cell r="B25">
            <v>3</v>
          </cell>
          <cell r="C25" t="str">
            <v>Margen de valores</v>
          </cell>
          <cell r="D25">
            <v>0.1</v>
          </cell>
        </row>
        <row r="26">
          <cell r="B26">
            <v>4</v>
          </cell>
          <cell r="C26" t="str">
            <v>Base días hábiles x mes</v>
          </cell>
          <cell r="D26">
            <v>24</v>
          </cell>
        </row>
        <row r="28">
          <cell r="C28" t="str">
            <v xml:space="preserve">DATOS DE OBRA </v>
          </cell>
        </row>
        <row r="29">
          <cell r="B29" t="str">
            <v>ID</v>
          </cell>
          <cell r="C29" t="str">
            <v>DESCRIPCION CARGO / OFICIO</v>
          </cell>
          <cell r="D29" t="str">
            <v>Cantidad</v>
          </cell>
          <cell r="E29" t="str">
            <v># Salario</v>
          </cell>
          <cell r="F29" t="str">
            <v>Dedicacion (%)</v>
          </cell>
          <cell r="G29" t="str">
            <v>TOTAL (mes)</v>
          </cell>
        </row>
        <row r="30">
          <cell r="B30">
            <v>1.1000000000000001</v>
          </cell>
          <cell r="C30" t="str">
            <v>Director de proyecto</v>
          </cell>
          <cell r="D30">
            <v>1</v>
          </cell>
          <cell r="E30">
            <v>6</v>
          </cell>
          <cell r="F30">
            <v>0.5</v>
          </cell>
          <cell r="G30">
            <v>10</v>
          </cell>
        </row>
        <row r="31">
          <cell r="B31">
            <v>1.2</v>
          </cell>
          <cell r="C31" t="str">
            <v>Ingeniero residente</v>
          </cell>
          <cell r="D31">
            <v>1</v>
          </cell>
          <cell r="E31">
            <v>4</v>
          </cell>
          <cell r="F31">
            <v>1</v>
          </cell>
          <cell r="G31">
            <v>8</v>
          </cell>
        </row>
        <row r="32">
          <cell r="B32">
            <v>1.3</v>
          </cell>
          <cell r="C32" t="str">
            <v>Tecnico o Tecnologo supervisor de campo</v>
          </cell>
          <cell r="D32">
            <v>0</v>
          </cell>
          <cell r="E32">
            <v>1</v>
          </cell>
          <cell r="F32">
            <v>1</v>
          </cell>
          <cell r="G32">
            <v>8</v>
          </cell>
        </row>
        <row r="33">
          <cell r="B33">
            <v>1.4</v>
          </cell>
          <cell r="C33" t="str">
            <v>Auxiliar de ingenieria</v>
          </cell>
          <cell r="D33">
            <v>0</v>
          </cell>
          <cell r="E33">
            <v>1</v>
          </cell>
          <cell r="F33">
            <v>1</v>
          </cell>
          <cell r="G33">
            <v>8</v>
          </cell>
        </row>
        <row r="34">
          <cell r="B34">
            <v>1.5</v>
          </cell>
          <cell r="C34" t="str">
            <v>Almacenista</v>
          </cell>
          <cell r="D34">
            <v>1</v>
          </cell>
          <cell r="E34">
            <v>2</v>
          </cell>
          <cell r="F34">
            <v>1</v>
          </cell>
          <cell r="G34">
            <v>8</v>
          </cell>
        </row>
        <row r="35">
          <cell r="B35">
            <v>1.6</v>
          </cell>
          <cell r="C35" t="str">
            <v>Secretaria</v>
          </cell>
          <cell r="D35">
            <v>1</v>
          </cell>
          <cell r="E35">
            <v>1</v>
          </cell>
          <cell r="F35">
            <v>1</v>
          </cell>
          <cell r="G35">
            <v>8</v>
          </cell>
        </row>
        <row r="36">
          <cell r="B36">
            <v>1.7</v>
          </cell>
          <cell r="C36" t="str">
            <v>Profesional en salud ocupacional</v>
          </cell>
          <cell r="D36">
            <v>1</v>
          </cell>
          <cell r="E36">
            <v>2</v>
          </cell>
          <cell r="F36">
            <v>1</v>
          </cell>
          <cell r="G36">
            <v>8</v>
          </cell>
        </row>
        <row r="37">
          <cell r="B37">
            <v>1.8</v>
          </cell>
          <cell r="C37" t="str">
            <v>Auxiliar de salud ocupacional</v>
          </cell>
          <cell r="D37">
            <v>0</v>
          </cell>
          <cell r="E37">
            <v>1</v>
          </cell>
          <cell r="F37">
            <v>1</v>
          </cell>
          <cell r="G37">
            <v>8</v>
          </cell>
        </row>
        <row r="38">
          <cell r="B38">
            <v>1.9</v>
          </cell>
          <cell r="C38" t="str">
            <v>Profesional ambiental</v>
          </cell>
          <cell r="D38">
            <v>1</v>
          </cell>
          <cell r="E38">
            <v>2</v>
          </cell>
          <cell r="F38">
            <v>1</v>
          </cell>
          <cell r="G38">
            <v>8</v>
          </cell>
        </row>
        <row r="39">
          <cell r="B39">
            <v>1.1100000000000001</v>
          </cell>
          <cell r="C39" t="str">
            <v>Profesional trabajo social</v>
          </cell>
          <cell r="D39">
            <v>1</v>
          </cell>
          <cell r="E39">
            <v>2</v>
          </cell>
          <cell r="F39">
            <v>1</v>
          </cell>
          <cell r="G39">
            <v>8</v>
          </cell>
        </row>
        <row r="40">
          <cell r="B40">
            <v>1.1200000000000001</v>
          </cell>
          <cell r="C40" t="str">
            <v>Contador</v>
          </cell>
          <cell r="D40">
            <v>1</v>
          </cell>
          <cell r="E40">
            <v>2</v>
          </cell>
          <cell r="F40">
            <v>0.5</v>
          </cell>
          <cell r="G40">
            <v>8</v>
          </cell>
        </row>
        <row r="41">
          <cell r="B41">
            <v>1.1299999999999999</v>
          </cell>
          <cell r="C41" t="str">
            <v>Abogado</v>
          </cell>
          <cell r="D41">
            <v>1</v>
          </cell>
          <cell r="E41">
            <v>2</v>
          </cell>
          <cell r="F41">
            <v>0.5</v>
          </cell>
          <cell r="G41">
            <v>8</v>
          </cell>
        </row>
        <row r="43">
          <cell r="B43" t="str">
            <v>2,1,1</v>
          </cell>
          <cell r="C43" t="str">
            <v>Documentos, papelería, cafetería</v>
          </cell>
          <cell r="D43">
            <v>1</v>
          </cell>
          <cell r="E43">
            <v>1000000</v>
          </cell>
          <cell r="G43">
            <v>10</v>
          </cell>
        </row>
        <row r="44">
          <cell r="B44" t="str">
            <v>2,1,2</v>
          </cell>
          <cell r="C44" t="str">
            <v>Comunicaciones</v>
          </cell>
          <cell r="D44">
            <v>2</v>
          </cell>
          <cell r="E44">
            <v>180000</v>
          </cell>
          <cell r="G44">
            <v>10</v>
          </cell>
        </row>
        <row r="45">
          <cell r="B45" t="str">
            <v>2,1,3</v>
          </cell>
          <cell r="C45" t="str">
            <v>Computador, impresora y escritorio</v>
          </cell>
          <cell r="D45">
            <v>3</v>
          </cell>
          <cell r="E45">
            <v>500000</v>
          </cell>
          <cell r="G45">
            <v>10</v>
          </cell>
        </row>
        <row r="46">
          <cell r="B46" t="str">
            <v>2,1,4</v>
          </cell>
          <cell r="C46" t="str">
            <v>Cartillas de socialización de usuarios más 10 % de desperdicio</v>
          </cell>
          <cell r="D46">
            <v>300</v>
          </cell>
          <cell r="E46">
            <v>8000</v>
          </cell>
          <cell r="G46">
            <v>10</v>
          </cell>
        </row>
        <row r="47">
          <cell r="B47" t="str">
            <v>2,1,5</v>
          </cell>
          <cell r="C47" t="str">
            <v xml:space="preserve">Caja menor administración </v>
          </cell>
          <cell r="D47">
            <v>1</v>
          </cell>
          <cell r="E47">
            <v>1200000</v>
          </cell>
          <cell r="G47">
            <v>10</v>
          </cell>
        </row>
        <row r="48">
          <cell r="B48" t="str">
            <v>2,1,6</v>
          </cell>
          <cell r="C48" t="str">
            <v xml:space="preserve">Alquiler bodega - oficina </v>
          </cell>
          <cell r="D48">
            <v>1</v>
          </cell>
          <cell r="E48">
            <v>1200000</v>
          </cell>
          <cell r="G48">
            <v>10</v>
          </cell>
        </row>
        <row r="49">
          <cell r="B49" t="str">
            <v>2,1,7</v>
          </cell>
          <cell r="C49" t="str">
            <v>Servicios públicos (oficina + bodega + vigilancia)</v>
          </cell>
          <cell r="D49">
            <v>1</v>
          </cell>
          <cell r="E49">
            <v>500000</v>
          </cell>
          <cell r="G49">
            <v>10</v>
          </cell>
        </row>
        <row r="50">
          <cell r="B50" t="str">
            <v>2,1,8</v>
          </cell>
          <cell r="C50" t="str">
            <v xml:space="preserve">Pólizas </v>
          </cell>
          <cell r="D50">
            <v>1</v>
          </cell>
          <cell r="E50">
            <v>5000000</v>
          </cell>
          <cell r="G50">
            <v>10</v>
          </cell>
        </row>
        <row r="51">
          <cell r="B51" t="str">
            <v>2,1,9</v>
          </cell>
          <cell r="C51" t="str">
            <v>Valla informativa contrato incluye estructura metalica 3m x1,5</v>
          </cell>
          <cell r="D51">
            <v>1</v>
          </cell>
          <cell r="E51">
            <v>2550000</v>
          </cell>
          <cell r="G51">
            <v>1</v>
          </cell>
        </row>
        <row r="52">
          <cell r="B52" t="str">
            <v>2,1,10</v>
          </cell>
          <cell r="C52" t="str">
            <v>lavamanos portatil con pedal en material plastico</v>
          </cell>
          <cell r="D52">
            <v>0</v>
          </cell>
          <cell r="E52">
            <v>120000</v>
          </cell>
          <cell r="G52">
            <v>1</v>
          </cell>
        </row>
        <row r="53">
          <cell r="B53" t="str">
            <v>2,1,11</v>
          </cell>
          <cell r="C53" t="str">
            <v>Dispensador con pedal para gel antibacterial</v>
          </cell>
          <cell r="D53">
            <v>0</v>
          </cell>
          <cell r="E53">
            <v>80000</v>
          </cell>
          <cell r="G53">
            <v>1</v>
          </cell>
        </row>
        <row r="54">
          <cell r="B54" t="str">
            <v>2,1,12</v>
          </cell>
          <cell r="C54" t="str">
            <v>Tapaboca desechable, tres capas, hipoalergénico, ajuste nasal caja de 50 Unidades</v>
          </cell>
          <cell r="D54">
            <v>0</v>
          </cell>
          <cell r="E54">
            <v>72000</v>
          </cell>
          <cell r="G54">
            <v>10</v>
          </cell>
        </row>
        <row r="55">
          <cell r="B55" t="str">
            <v>2,1,13</v>
          </cell>
          <cell r="C55" t="str">
            <v>Gel antibacterial para dispensador x 1000ml</v>
          </cell>
          <cell r="D55">
            <v>0</v>
          </cell>
          <cell r="E55">
            <v>46000</v>
          </cell>
          <cell r="G55">
            <v>10</v>
          </cell>
        </row>
        <row r="56">
          <cell r="B56" t="str">
            <v>2,1,14</v>
          </cell>
          <cell r="C56" t="str">
            <v>Jabón líquido antibacterial con valvula dosificadora x 1000ml</v>
          </cell>
          <cell r="D56">
            <v>0</v>
          </cell>
          <cell r="E56">
            <v>26000</v>
          </cell>
          <cell r="G56">
            <v>10</v>
          </cell>
        </row>
        <row r="57">
          <cell r="B57" t="str">
            <v>2,1,15</v>
          </cell>
          <cell r="C57" t="str">
            <v>Alcohol Etilico Desinfectante Limpiador 70% x 1000ml</v>
          </cell>
          <cell r="D57">
            <v>0</v>
          </cell>
          <cell r="E57">
            <v>54000</v>
          </cell>
          <cell r="G57">
            <v>10</v>
          </cell>
        </row>
        <row r="58">
          <cell r="B58" t="str">
            <v>2,1,16</v>
          </cell>
          <cell r="C58" t="str">
            <v>Toallas de papel para manos x 150 unidades</v>
          </cell>
          <cell r="D58">
            <v>0</v>
          </cell>
          <cell r="E58">
            <v>35200</v>
          </cell>
          <cell r="G58">
            <v>10</v>
          </cell>
        </row>
        <row r="59">
          <cell r="B59" t="str">
            <v>2,1,17</v>
          </cell>
          <cell r="C59" t="str">
            <v>Guantes de latex caja x 100 unidades</v>
          </cell>
          <cell r="D59">
            <v>0</v>
          </cell>
          <cell r="E59">
            <v>31800</v>
          </cell>
          <cell r="G59">
            <v>10</v>
          </cell>
        </row>
        <row r="60">
          <cell r="B60" t="str">
            <v>2,1,18</v>
          </cell>
          <cell r="C60" t="str">
            <v>Alquiler de camionetas</v>
          </cell>
          <cell r="D60">
            <v>2</v>
          </cell>
          <cell r="E60">
            <v>9500000</v>
          </cell>
          <cell r="G60">
            <v>8</v>
          </cell>
        </row>
        <row r="61">
          <cell r="B61" t="str">
            <v>2,1,19</v>
          </cell>
          <cell r="C61" t="str">
            <v xml:space="preserve">COMPENSACIÓN AMBIENTAL </v>
          </cell>
          <cell r="D61">
            <v>1</v>
          </cell>
          <cell r="E61">
            <v>86872800</v>
          </cell>
        </row>
        <row r="63">
          <cell r="B63" t="str">
            <v>2,2,1</v>
          </cell>
          <cell r="C63" t="str">
            <v>Estampilla para el bienestar del adulto mayor 4%</v>
          </cell>
          <cell r="D63">
            <v>1</v>
          </cell>
          <cell r="E63">
            <v>0.04</v>
          </cell>
        </row>
        <row r="64">
          <cell r="B64" t="str">
            <v>2,2,2</v>
          </cell>
          <cell r="C64" t="str">
            <v>Fondo de seguridad ciudadana 5%</v>
          </cell>
          <cell r="D64">
            <v>1</v>
          </cell>
          <cell r="E64">
            <v>0.05</v>
          </cell>
        </row>
        <row r="65">
          <cell r="B65" t="str">
            <v>2,2,3</v>
          </cell>
          <cell r="C65" t="str">
            <v>Estampilla pro Cultura 1.5%</v>
          </cell>
          <cell r="D65">
            <v>1</v>
          </cell>
          <cell r="E65">
            <v>1.4999999999999999E-2</v>
          </cell>
        </row>
        <row r="66">
          <cell r="B66" t="str">
            <v>2,2,4</v>
          </cell>
          <cell r="C66" t="str">
            <v>Tasa pro Deporte y recreación 1.5%</v>
          </cell>
          <cell r="D66">
            <v>1</v>
          </cell>
          <cell r="E66">
            <v>1.4999999999999999E-2</v>
          </cell>
        </row>
        <row r="67">
          <cell r="B67" t="str">
            <v>2,2,5</v>
          </cell>
          <cell r="C67" t="str">
            <v>Estampilla proelectrificación rural 1%</v>
          </cell>
          <cell r="D67">
            <v>1</v>
          </cell>
          <cell r="E67">
            <v>0.01</v>
          </cell>
        </row>
        <row r="68">
          <cell r="B68" t="str">
            <v>2,2,6</v>
          </cell>
        </row>
        <row r="69">
          <cell r="B69" t="str">
            <v>2,2,7</v>
          </cell>
        </row>
        <row r="70">
          <cell r="B70" t="str">
            <v>2,2,8</v>
          </cell>
        </row>
        <row r="71">
          <cell r="B71" t="str">
            <v>2,2,9</v>
          </cell>
        </row>
        <row r="72">
          <cell r="B72" t="str">
            <v>2,2,10</v>
          </cell>
          <cell r="E72">
            <v>0</v>
          </cell>
        </row>
        <row r="74">
          <cell r="C74" t="str">
            <v xml:space="preserve">DATOS DE OBRA </v>
          </cell>
        </row>
        <row r="75">
          <cell r="B75" t="str">
            <v>ID</v>
          </cell>
          <cell r="C75" t="str">
            <v>DESCRIPCION CARGO / OFICIO</v>
          </cell>
          <cell r="E75" t="str">
            <v># Salario</v>
          </cell>
        </row>
        <row r="76">
          <cell r="B76" t="str">
            <v>2,3,1</v>
          </cell>
          <cell r="C76" t="str">
            <v>Ingeniero Electrico, Electricista o industrial de apoyo a la supervisión</v>
          </cell>
          <cell r="E76">
            <v>4180149</v>
          </cell>
        </row>
        <row r="79">
          <cell r="C79" t="str">
            <v xml:space="preserve">DATOS DE OBRA </v>
          </cell>
        </row>
        <row r="80">
          <cell r="B80" t="str">
            <v>ID</v>
          </cell>
          <cell r="C80" t="str">
            <v>DESCRIPCION CARGO / OFICIO</v>
          </cell>
          <cell r="E80" t="str">
            <v># Salario</v>
          </cell>
        </row>
        <row r="81">
          <cell r="B81" t="str">
            <v>2,3,2</v>
          </cell>
          <cell r="C81" t="str">
            <v>PROFESIONAL ELECTRICISTA</v>
          </cell>
          <cell r="E81">
            <v>57425.396919335501</v>
          </cell>
        </row>
        <row r="82">
          <cell r="C82" t="str">
            <v>DESCRIPCION</v>
          </cell>
          <cell r="D82" t="str">
            <v>CANT</v>
          </cell>
          <cell r="E82" t="str">
            <v>V.UNITARIO</v>
          </cell>
        </row>
        <row r="83">
          <cell r="B83" t="str">
            <v>2,3,3</v>
          </cell>
          <cell r="C83" t="str">
            <v>Alquiler de Video Bean x 3 horas</v>
          </cell>
          <cell r="D83">
            <v>1</v>
          </cell>
          <cell r="E83">
            <v>400000</v>
          </cell>
        </row>
        <row r="84">
          <cell r="B84" t="str">
            <v>2,3,4</v>
          </cell>
          <cell r="C84" t="str">
            <v>Alquiler de Sonido (Bafle + 2 microfonos)</v>
          </cell>
          <cell r="D84">
            <v>1</v>
          </cell>
          <cell r="E84">
            <v>250000</v>
          </cell>
        </row>
        <row r="85">
          <cell r="B85" t="str">
            <v>2,3,5</v>
          </cell>
          <cell r="C85" t="str">
            <v>Alquiler lugar de evento</v>
          </cell>
          <cell r="D85">
            <v>1</v>
          </cell>
          <cell r="E85">
            <v>800000</v>
          </cell>
        </row>
        <row r="86">
          <cell r="B86" t="str">
            <v>2,3,6</v>
          </cell>
          <cell r="C86" t="str">
            <v>Alquiler sillas tipo Rimax</v>
          </cell>
          <cell r="D86">
            <v>293</v>
          </cell>
          <cell r="E86">
            <v>1000</v>
          </cell>
        </row>
        <row r="87">
          <cell r="B87" t="str">
            <v>2,3,7</v>
          </cell>
          <cell r="C87" t="str">
            <v>Decoracion y arreglos</v>
          </cell>
          <cell r="D87">
            <v>1</v>
          </cell>
          <cell r="E87">
            <v>120000</v>
          </cell>
        </row>
        <row r="88">
          <cell r="B88" t="str">
            <v>2,3,8</v>
          </cell>
          <cell r="C88" t="str">
            <v>Impresión Manual de Usuario Final</v>
          </cell>
          <cell r="D88">
            <v>293</v>
          </cell>
          <cell r="E88">
            <v>20000</v>
          </cell>
        </row>
        <row r="89">
          <cell r="B89" t="str">
            <v>2,3,9</v>
          </cell>
          <cell r="C89" t="str">
            <v>Refrigerio (Jugo natural vaso de 8 onzas + sandwich de pollo)</v>
          </cell>
          <cell r="D89">
            <v>293</v>
          </cell>
          <cell r="E89">
            <v>5000</v>
          </cell>
        </row>
        <row r="94">
          <cell r="B94" t="str">
            <v xml:space="preserve">DATOS DE MATERIALES A INGRESAR </v>
          </cell>
        </row>
        <row r="95">
          <cell r="B95" t="str">
            <v>ID</v>
          </cell>
          <cell r="C95" t="str">
            <v>DESCRIPCIÓN DE MATERIALES</v>
          </cell>
          <cell r="D95" t="str">
            <v>UNID.</v>
          </cell>
          <cell r="E95" t="str">
            <v>VR. UNIT.</v>
          </cell>
          <cell r="F95" t="str">
            <v>CANTIDAD</v>
          </cell>
          <cell r="G95" t="str">
            <v>PESO (Kg)</v>
          </cell>
          <cell r="H95" t="str">
            <v>AJUSTE / VOLUMEN</v>
          </cell>
        </row>
        <row r="96">
          <cell r="B96">
            <v>1.1000000000000001</v>
          </cell>
          <cell r="C96" t="str">
            <v>Replanteo y Localización de Usuarios</v>
          </cell>
        </row>
        <row r="97">
          <cell r="B97">
            <v>1.2</v>
          </cell>
          <cell r="C9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G97">
            <v>72</v>
          </cell>
          <cell r="H97">
            <v>1</v>
          </cell>
        </row>
        <row r="98">
          <cell r="B98" t="str">
            <v>M01</v>
          </cell>
          <cell r="C98" t="str">
            <v xml:space="preserve">Paneles 710 W  Monocristalino bifacial, doble cristal de alta eficiencia tolerancia positiva de vatios eficiencia del modulo de 22%, Garantia de 15 años </v>
          </cell>
          <cell r="D98" t="str">
            <v>UND</v>
          </cell>
          <cell r="E98">
            <v>890000</v>
          </cell>
          <cell r="F98">
            <v>2</v>
          </cell>
          <cell r="G98">
            <v>28</v>
          </cell>
          <cell r="H98">
            <v>1</v>
          </cell>
        </row>
        <row r="99">
          <cell r="B99" t="str">
            <v>M02</v>
          </cell>
          <cell r="C99" t="str">
            <v>Tornillos en acero galvanizado 1/4" x 3/4, incluye tuerca, guaza y arandela.</v>
          </cell>
          <cell r="D99" t="str">
            <v>UND</v>
          </cell>
          <cell r="E99">
            <v>825</v>
          </cell>
          <cell r="F99">
            <v>12</v>
          </cell>
          <cell r="G99">
            <v>44</v>
          </cell>
        </row>
        <row r="100">
          <cell r="B100" t="str">
            <v>M03</v>
          </cell>
          <cell r="C100" t="str">
            <v>Conector MC4 hembra.</v>
          </cell>
          <cell r="D100" t="str">
            <v>UND</v>
          </cell>
          <cell r="E100">
            <v>7800</v>
          </cell>
          <cell r="F100">
            <v>1</v>
          </cell>
        </row>
        <row r="101">
          <cell r="B101" t="str">
            <v>M04</v>
          </cell>
          <cell r="C101" t="str">
            <v>Conector MC4 macho.</v>
          </cell>
          <cell r="D101" t="str">
            <v>UND</v>
          </cell>
          <cell r="E101">
            <v>7800</v>
          </cell>
          <cell r="F101">
            <v>1</v>
          </cell>
        </row>
        <row r="102">
          <cell r="B102" t="str">
            <v>M05</v>
          </cell>
          <cell r="C102" t="str">
            <v>Cable Solar 6 mm2 NEGRO.</v>
          </cell>
          <cell r="D102" t="str">
            <v>ML</v>
          </cell>
          <cell r="E102">
            <v>7793</v>
          </cell>
          <cell r="F102">
            <v>10</v>
          </cell>
        </row>
        <row r="103">
          <cell r="B103" t="str">
            <v>M06</v>
          </cell>
          <cell r="C103" t="str">
            <v>Caja de paso externa plástica con riel IP65 20x20 Cm doble fondo.</v>
          </cell>
          <cell r="D103" t="str">
            <v>UND</v>
          </cell>
          <cell r="E103">
            <v>127000</v>
          </cell>
          <cell r="F103">
            <v>1</v>
          </cell>
        </row>
        <row r="104">
          <cell r="B104" t="str">
            <v>M07</v>
          </cell>
          <cell r="C104" t="str">
            <v>Interruptor termomagnetico de 20 A tipo riel - DC</v>
          </cell>
          <cell r="D104" t="str">
            <v>UND</v>
          </cell>
          <cell r="E104">
            <v>55000</v>
          </cell>
          <cell r="F104">
            <v>1</v>
          </cell>
        </row>
        <row r="105">
          <cell r="B105" t="str">
            <v>M08</v>
          </cell>
          <cell r="C105" t="str">
            <v>Bloque de distribucion aislado (barraje)</v>
          </cell>
          <cell r="D105" t="str">
            <v>UND</v>
          </cell>
          <cell r="E105">
            <v>53097</v>
          </cell>
          <cell r="F105">
            <v>3</v>
          </cell>
        </row>
        <row r="106">
          <cell r="B106" t="str">
            <v>M09</v>
          </cell>
          <cell r="C106" t="str">
            <v>Descargador de sobretensiones (DPS)</v>
          </cell>
          <cell r="D106" t="str">
            <v>UND</v>
          </cell>
          <cell r="E106">
            <v>155700</v>
          </cell>
          <cell r="F106">
            <v>1</v>
          </cell>
        </row>
        <row r="107">
          <cell r="B107" t="str">
            <v>M10</v>
          </cell>
          <cell r="C107" t="str">
            <v>Cinta Bandit 1/4, incluye hebilla en acero inoxidable.</v>
          </cell>
          <cell r="D107" t="str">
            <v>ML</v>
          </cell>
          <cell r="E107">
            <v>12120</v>
          </cell>
          <cell r="F107">
            <v>1</v>
          </cell>
        </row>
        <row r="108">
          <cell r="B108" t="str">
            <v>M11</v>
          </cell>
          <cell r="C108" t="str">
            <v xml:space="preserve">Riel omega, incluye remaches </v>
          </cell>
          <cell r="D108" t="str">
            <v>ML</v>
          </cell>
          <cell r="E108">
            <v>19900</v>
          </cell>
          <cell r="F108">
            <v>0.1</v>
          </cell>
        </row>
        <row r="109">
          <cell r="B109" t="str">
            <v>M12</v>
          </cell>
          <cell r="C109" t="str">
            <v>Prensa estopa plastica 3/4".</v>
          </cell>
          <cell r="D109" t="str">
            <v>UND</v>
          </cell>
          <cell r="E109">
            <v>5200</v>
          </cell>
          <cell r="F109">
            <v>2</v>
          </cell>
        </row>
        <row r="110">
          <cell r="B110" t="str">
            <v>M13</v>
          </cell>
          <cell r="C110" t="str">
            <v>Conector recto para coraza 3/4".</v>
          </cell>
          <cell r="D110" t="str">
            <v>UND</v>
          </cell>
          <cell r="E110">
            <v>7800</v>
          </cell>
          <cell r="F110">
            <v>1</v>
          </cell>
        </row>
        <row r="111">
          <cell r="B111" t="str">
            <v>M14</v>
          </cell>
          <cell r="C111" t="str">
            <v>Conector curvo para coraza de 3/4".</v>
          </cell>
          <cell r="D111" t="str">
            <v>UND</v>
          </cell>
          <cell r="E111">
            <v>9700</v>
          </cell>
          <cell r="F111">
            <v>1</v>
          </cell>
        </row>
        <row r="112">
          <cell r="B112" t="str">
            <v>M15</v>
          </cell>
          <cell r="C112" t="str">
            <v>Coraza americana, alma en acero 3/4"</v>
          </cell>
          <cell r="D112" t="str">
            <v>ML</v>
          </cell>
          <cell r="E112">
            <v>6490</v>
          </cell>
          <cell r="F112">
            <v>0.2</v>
          </cell>
        </row>
        <row r="113">
          <cell r="B113" t="str">
            <v>M16</v>
          </cell>
          <cell r="C113" t="str">
            <v>Consumibles (amarres, marquillas, cinta de marcación y/o aislante, etc)</v>
          </cell>
          <cell r="D113" t="str">
            <v>UND</v>
          </cell>
          <cell r="E113">
            <v>45000</v>
          </cell>
          <cell r="F113">
            <v>1</v>
          </cell>
        </row>
        <row r="114">
          <cell r="B114">
            <v>1.3</v>
          </cell>
          <cell r="C114" t="str">
            <v>Suministro, Transporte e Instalación de Mastil estructurado de 3 mtrs x160mm con base cuadrada de 330mmx330mm, acero galvanizado, espesor 2.5mm para Modulos de 2 Paneles Solares</v>
          </cell>
          <cell r="G114">
            <v>150</v>
          </cell>
          <cell r="H114">
            <v>1</v>
          </cell>
        </row>
        <row r="115">
          <cell r="B115" t="str">
            <v>M17</v>
          </cell>
          <cell r="C115" t="str">
            <v>Estructura metálica galvanizada para soportar dos (2) paneles fotovoltaicos</v>
          </cell>
          <cell r="D115" t="str">
            <v>UND</v>
          </cell>
          <cell r="E115">
            <v>1272740</v>
          </cell>
          <cell r="F115">
            <v>1</v>
          </cell>
          <cell r="G115">
            <v>150</v>
          </cell>
          <cell r="H115">
            <v>1</v>
          </cell>
        </row>
        <row r="116">
          <cell r="B116" t="str">
            <v>M18</v>
          </cell>
          <cell r="C116" t="str">
            <v>Poste metálico tipo mastil estructurado de 3 mtrs, en acero galvanizado, espesor 2.5mm, dos mirillas</v>
          </cell>
          <cell r="D116" t="str">
            <v>UND</v>
          </cell>
          <cell r="E116">
            <v>405880</v>
          </cell>
          <cell r="F116">
            <v>1</v>
          </cell>
        </row>
        <row r="117">
          <cell r="B117" t="str">
            <v>M19</v>
          </cell>
          <cell r="C117" t="str">
            <v>Tornillería metálica galvanizada fijación</v>
          </cell>
          <cell r="D117" t="str">
            <v>UND</v>
          </cell>
          <cell r="E117">
            <v>68200</v>
          </cell>
          <cell r="F117">
            <v>1</v>
          </cell>
        </row>
        <row r="118">
          <cell r="B118" t="str">
            <v>M20</v>
          </cell>
          <cell r="C118" t="str">
            <v xml:space="preserve">Cemento </v>
          </cell>
          <cell r="D118" t="str">
            <v>UND</v>
          </cell>
          <cell r="E118">
            <v>49500</v>
          </cell>
          <cell r="F118">
            <v>1</v>
          </cell>
        </row>
        <row r="119">
          <cell r="B119" t="str">
            <v>M21</v>
          </cell>
          <cell r="C119" t="str">
            <v>Arena</v>
          </cell>
          <cell r="D119" t="str">
            <v>M^3</v>
          </cell>
          <cell r="E119">
            <v>49500</v>
          </cell>
          <cell r="F119">
            <v>0.1</v>
          </cell>
        </row>
        <row r="120">
          <cell r="B120" t="str">
            <v>M22</v>
          </cell>
          <cell r="C120" t="str">
            <v>Grava 1/2"</v>
          </cell>
          <cell r="D120" t="str">
            <v>M^3</v>
          </cell>
          <cell r="E120">
            <v>104500</v>
          </cell>
          <cell r="F120">
            <v>0.12</v>
          </cell>
        </row>
        <row r="121">
          <cell r="B121" t="str">
            <v>M23</v>
          </cell>
          <cell r="C121" t="str">
            <v>Varilla de acero estructural corrugada 1/2" x 6 [m]</v>
          </cell>
          <cell r="D121" t="str">
            <v>ML</v>
          </cell>
          <cell r="E121">
            <v>33000</v>
          </cell>
          <cell r="F121">
            <v>1.2</v>
          </cell>
        </row>
        <row r="122">
          <cell r="B122" t="str">
            <v>M24</v>
          </cell>
          <cell r="C122" t="str">
            <v>Varilla de acero estructural corrugada 3/8" x 6 [m]</v>
          </cell>
          <cell r="D122" t="str">
            <v>ML</v>
          </cell>
          <cell r="E122">
            <v>23100</v>
          </cell>
          <cell r="F122">
            <v>1.6</v>
          </cell>
        </row>
        <row r="123">
          <cell r="B123" t="str">
            <v>M25</v>
          </cell>
          <cell r="C123" t="str">
            <v>Alambre de acero</v>
          </cell>
          <cell r="D123" t="str">
            <v>KG</v>
          </cell>
          <cell r="E123">
            <v>5170</v>
          </cell>
          <cell r="F123">
            <v>0.2</v>
          </cell>
        </row>
        <row r="124">
          <cell r="B124" t="str">
            <v>M26</v>
          </cell>
          <cell r="C124" t="str">
            <v>Pernos en acero 5/8 " - punta roscada y galvanizada-cuerpo en L - Longitud total 90 [cm] - gancho 20 [cm]</v>
          </cell>
          <cell r="D124" t="str">
            <v>UND</v>
          </cell>
          <cell r="E124">
            <v>31900</v>
          </cell>
          <cell r="F124">
            <v>4</v>
          </cell>
        </row>
        <row r="125">
          <cell r="B125">
            <v>1.4</v>
          </cell>
          <cell r="C125" t="str">
            <v>Suministro, Transporte e Instalación de Controlador MPPT de  60 A a 1500 W con eficiencia superior a 98%</v>
          </cell>
          <cell r="G125">
            <v>9</v>
          </cell>
          <cell r="H125">
            <v>2</v>
          </cell>
        </row>
        <row r="126">
          <cell r="B126" t="str">
            <v>M27</v>
          </cell>
          <cell r="C126" t="str">
            <v>Controlador MPPT de  60 A a 1500 W con eficiencia superior a 98%</v>
          </cell>
          <cell r="D126" t="str">
            <v>UND</v>
          </cell>
          <cell r="E126">
            <v>1282740</v>
          </cell>
          <cell r="F126">
            <v>1</v>
          </cell>
          <cell r="G126">
            <v>9</v>
          </cell>
          <cell r="H126">
            <v>2</v>
          </cell>
        </row>
        <row r="127">
          <cell r="B127" t="str">
            <v>M28</v>
          </cell>
          <cell r="C127" t="str">
            <v>Interruptor termomagnetico de 63 A tipo riel - DC</v>
          </cell>
          <cell r="D127" t="str">
            <v>UND</v>
          </cell>
          <cell r="E127">
            <v>51700</v>
          </cell>
          <cell r="F127">
            <v>1</v>
          </cell>
        </row>
        <row r="128">
          <cell r="B128" t="str">
            <v>M29</v>
          </cell>
          <cell r="C128" t="str">
            <v xml:space="preserve">Riel omega, incluye remaches </v>
          </cell>
          <cell r="D128" t="str">
            <v>ML</v>
          </cell>
          <cell r="E128">
            <v>19900</v>
          </cell>
          <cell r="F128">
            <v>0.1</v>
          </cell>
        </row>
        <row r="129">
          <cell r="B129" t="str">
            <v>M30</v>
          </cell>
          <cell r="C129" t="str">
            <v>Cable de cobre THHN/THWN #6 AWG COLOR VERDE</v>
          </cell>
          <cell r="D129" t="str">
            <v>ML</v>
          </cell>
          <cell r="E129">
            <v>9850</v>
          </cell>
          <cell r="F129">
            <v>0.4</v>
          </cell>
        </row>
        <row r="130">
          <cell r="B130" t="str">
            <v>M31</v>
          </cell>
          <cell r="C130" t="str">
            <v>Conductor calibre 10 AWG Negro</v>
          </cell>
          <cell r="D130" t="str">
            <v>ML</v>
          </cell>
          <cell r="E130">
            <v>6820</v>
          </cell>
          <cell r="F130">
            <v>0.5</v>
          </cell>
        </row>
        <row r="131">
          <cell r="B131" t="str">
            <v>M32</v>
          </cell>
          <cell r="C131" t="str">
            <v>Soporte de fijacion de Regulador</v>
          </cell>
          <cell r="D131" t="str">
            <v>UND</v>
          </cell>
          <cell r="E131">
            <v>5610</v>
          </cell>
          <cell r="F131">
            <v>1</v>
          </cell>
        </row>
        <row r="132">
          <cell r="B132" t="str">
            <v>M33</v>
          </cell>
          <cell r="C132" t="str">
            <v>Consumibles (amarres, marquillas, cinta de marcación y/o aislante, etc)</v>
          </cell>
          <cell r="D132" t="str">
            <v>UND</v>
          </cell>
          <cell r="E132">
            <v>45000</v>
          </cell>
          <cell r="F132">
            <v>1</v>
          </cell>
        </row>
        <row r="133">
          <cell r="B133">
            <v>1.5</v>
          </cell>
          <cell r="C133" t="str">
            <v>Suministro, Transporte e Instalación de Batería Litio 200 Ah a 25.6 Vdc con Ciclos 6000 a DoD hasta el 80%</v>
          </cell>
          <cell r="G133">
            <v>40</v>
          </cell>
          <cell r="H133">
            <v>1</v>
          </cell>
        </row>
        <row r="134">
          <cell r="B134" t="str">
            <v>M34</v>
          </cell>
          <cell r="C134" t="str">
            <v>Batería Litio 200 Ah a 25.6 Vdc con Ciclos 6000 a DoD hasta el 80%</v>
          </cell>
          <cell r="D134" t="str">
            <v>UND</v>
          </cell>
          <cell r="E134">
            <v>5650140</v>
          </cell>
          <cell r="F134">
            <v>1</v>
          </cell>
          <cell r="G134">
            <v>40</v>
          </cell>
          <cell r="H134">
            <v>1</v>
          </cell>
        </row>
        <row r="135">
          <cell r="B135" t="str">
            <v>M35</v>
          </cell>
          <cell r="C135" t="str">
            <v>Terminales para batería</v>
          </cell>
          <cell r="D135" t="str">
            <v>UND</v>
          </cell>
          <cell r="E135">
            <v>4950</v>
          </cell>
          <cell r="F135">
            <v>2</v>
          </cell>
        </row>
        <row r="136">
          <cell r="B136" t="str">
            <v>M36</v>
          </cell>
          <cell r="C136" t="str">
            <v>Termoencogible 10 mm</v>
          </cell>
          <cell r="D136" t="str">
            <v>ML</v>
          </cell>
          <cell r="E136">
            <v>5610</v>
          </cell>
          <cell r="F136">
            <v>0.15</v>
          </cell>
        </row>
        <row r="137">
          <cell r="B137" t="str">
            <v>M37</v>
          </cell>
          <cell r="C137" t="str">
            <v>Conductor calibre 10 AWG Negro</v>
          </cell>
          <cell r="D137" t="str">
            <v>ML</v>
          </cell>
          <cell r="E137">
            <v>6820</v>
          </cell>
          <cell r="F137">
            <v>1</v>
          </cell>
        </row>
        <row r="138">
          <cell r="B138" t="str">
            <v>M38</v>
          </cell>
          <cell r="C138" t="str">
            <v>Interruptor termomagnetico de 63 A tipo riel - DC</v>
          </cell>
          <cell r="D138" t="str">
            <v>UND</v>
          </cell>
          <cell r="E138">
            <v>72500</v>
          </cell>
          <cell r="F138">
            <v>1</v>
          </cell>
        </row>
        <row r="139">
          <cell r="B139" t="str">
            <v>M39</v>
          </cell>
          <cell r="C139" t="str">
            <v xml:space="preserve">Riel omega, incluye remaches </v>
          </cell>
          <cell r="D139" t="str">
            <v>ML</v>
          </cell>
          <cell r="E139">
            <v>19900</v>
          </cell>
          <cell r="F139">
            <v>0.1</v>
          </cell>
        </row>
        <row r="140">
          <cell r="B140" t="str">
            <v>M40</v>
          </cell>
          <cell r="C140" t="str">
            <v>Consumibles (amarres, marquillas, cinta de marcación y/o aislante, etc)</v>
          </cell>
          <cell r="D140" t="str">
            <v>UND</v>
          </cell>
          <cell r="E140">
            <v>45000</v>
          </cell>
          <cell r="F140">
            <v>1</v>
          </cell>
        </row>
        <row r="141">
          <cell r="B141">
            <v>1.6</v>
          </cell>
          <cell r="C141" t="str">
            <v>Suministro, Transporte e Instalación de Inversor de onda senoidal pura 24 Vdc a 2000 W con eficiencia superior al 91% de -15 a 60 °C</v>
          </cell>
          <cell r="G141">
            <v>21</v>
          </cell>
          <cell r="H141">
            <v>2</v>
          </cell>
        </row>
        <row r="142">
          <cell r="B142" t="str">
            <v>M41</v>
          </cell>
          <cell r="C142" t="str">
            <v>Inversor de onda senoidal pura 24 Vdc a 2000 W con eficiencia superior al 91% de -15 a 60 °C</v>
          </cell>
          <cell r="D142" t="str">
            <v>UND</v>
          </cell>
          <cell r="E142">
            <v>1380040</v>
          </cell>
          <cell r="F142">
            <v>1</v>
          </cell>
          <cell r="G142">
            <v>21</v>
          </cell>
          <cell r="H142">
            <v>2</v>
          </cell>
        </row>
        <row r="143">
          <cell r="B143" t="str">
            <v>M42</v>
          </cell>
          <cell r="C143" t="str">
            <v>Soporte de fijacion de Inversor</v>
          </cell>
          <cell r="D143" t="str">
            <v>UND</v>
          </cell>
          <cell r="E143">
            <v>5280</v>
          </cell>
          <cell r="F143">
            <v>1</v>
          </cell>
        </row>
        <row r="144">
          <cell r="B144" t="str">
            <v>M43</v>
          </cell>
          <cell r="C144" t="str">
            <v xml:space="preserve">Riel omega, incluye remaches </v>
          </cell>
          <cell r="D144" t="str">
            <v>ML</v>
          </cell>
          <cell r="E144">
            <v>19900</v>
          </cell>
          <cell r="F144">
            <v>0.1</v>
          </cell>
        </row>
        <row r="145">
          <cell r="B145" t="str">
            <v>M44</v>
          </cell>
          <cell r="C145" t="str">
            <v>Interruptor termomagnetico de 63 A tipo riel - DC</v>
          </cell>
          <cell r="D145" t="str">
            <v>UND</v>
          </cell>
          <cell r="E145">
            <v>72500</v>
          </cell>
          <cell r="F145">
            <v>1</v>
          </cell>
        </row>
        <row r="146">
          <cell r="B146" t="str">
            <v>M45</v>
          </cell>
          <cell r="C146" t="str">
            <v>Conductor calibre 10 AWG Negro</v>
          </cell>
          <cell r="D146" t="str">
            <v>ML</v>
          </cell>
          <cell r="E146">
            <v>6820</v>
          </cell>
          <cell r="F146">
            <v>0.56999999999999995</v>
          </cell>
        </row>
        <row r="147">
          <cell r="B147" t="str">
            <v>M46</v>
          </cell>
          <cell r="C147" t="str">
            <v>Alambre #10 THHN - verde (aterrizaje de carcasas metálicas)</v>
          </cell>
          <cell r="D147" t="str">
            <v>ML</v>
          </cell>
          <cell r="E147">
            <v>6940</v>
          </cell>
          <cell r="F147">
            <v>0.5</v>
          </cell>
        </row>
        <row r="148">
          <cell r="B148" t="str">
            <v>M47</v>
          </cell>
          <cell r="C148" t="str">
            <v>Consumibles (amarres, marquillas, cinta de marcación y/o aislante, etc)</v>
          </cell>
          <cell r="D148" t="str">
            <v>UND</v>
          </cell>
          <cell r="E148">
            <v>45000</v>
          </cell>
          <cell r="F148">
            <v>1</v>
          </cell>
        </row>
        <row r="149">
          <cell r="B149">
            <v>1.7</v>
          </cell>
          <cell r="C149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G149">
            <v>65</v>
          </cell>
          <cell r="H149">
            <v>1</v>
          </cell>
        </row>
        <row r="150">
          <cell r="B150" t="str">
            <v>M48</v>
          </cell>
          <cell r="C150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D150" t="str">
            <v>UND</v>
          </cell>
          <cell r="E150">
            <v>1595400</v>
          </cell>
          <cell r="F150">
            <v>1</v>
          </cell>
          <cell r="G150">
            <v>65</v>
          </cell>
          <cell r="H150">
            <v>1</v>
          </cell>
        </row>
        <row r="151">
          <cell r="B151" t="str">
            <v>M49</v>
          </cell>
          <cell r="C151" t="str">
            <v>Excavación de zanja para acometida principal en zona verde de 20X60cm</v>
          </cell>
          <cell r="D151" t="str">
            <v>ML</v>
          </cell>
          <cell r="E151">
            <v>6200</v>
          </cell>
          <cell r="F151">
            <v>2</v>
          </cell>
        </row>
        <row r="152">
          <cell r="B152" t="str">
            <v>M50</v>
          </cell>
          <cell r="C152" t="str">
            <v>Cable de cobre encauchetado 2x6 AWG THWN TC SR</v>
          </cell>
          <cell r="D152" t="str">
            <v>ML</v>
          </cell>
          <cell r="E152">
            <v>29200</v>
          </cell>
          <cell r="F152">
            <v>9</v>
          </cell>
        </row>
        <row r="153">
          <cell r="B153" t="str">
            <v>M51</v>
          </cell>
          <cell r="C153" t="str">
            <v>Tubería EMT 1/2"</v>
          </cell>
          <cell r="D153" t="str">
            <v>ML</v>
          </cell>
          <cell r="E153">
            <v>5800</v>
          </cell>
          <cell r="F153">
            <v>1</v>
          </cell>
        </row>
        <row r="154">
          <cell r="B154" t="str">
            <v>M52</v>
          </cell>
          <cell r="C154" t="str">
            <v>Curva EMT 1/2"</v>
          </cell>
          <cell r="D154" t="str">
            <v>UND</v>
          </cell>
          <cell r="E154">
            <v>2400</v>
          </cell>
          <cell r="F154">
            <v>1</v>
          </cell>
        </row>
        <row r="155">
          <cell r="B155" t="str">
            <v>M53</v>
          </cell>
          <cell r="C155" t="str">
            <v>Accesorios de fijacion tuberia EMT a muro</v>
          </cell>
          <cell r="D155" t="str">
            <v>UND</v>
          </cell>
          <cell r="E155">
            <v>825</v>
          </cell>
          <cell r="F155">
            <v>5</v>
          </cell>
        </row>
        <row r="156">
          <cell r="B156" t="str">
            <v>M54</v>
          </cell>
          <cell r="C156" t="str">
            <v>Tuberia PVC 1/2"</v>
          </cell>
          <cell r="D156" t="str">
            <v>ML</v>
          </cell>
          <cell r="E156">
            <v>5005</v>
          </cell>
          <cell r="F156">
            <v>6</v>
          </cell>
        </row>
        <row r="157">
          <cell r="B157" t="str">
            <v>M55</v>
          </cell>
          <cell r="C157" t="str">
            <v>Clavija Codelca tres polos.</v>
          </cell>
          <cell r="D157" t="str">
            <v>UND</v>
          </cell>
          <cell r="E157">
            <v>6850</v>
          </cell>
          <cell r="F157">
            <v>1</v>
          </cell>
        </row>
        <row r="158">
          <cell r="B158" t="str">
            <v>M56</v>
          </cell>
          <cell r="C158" t="str">
            <v>Bloque de distribucion aislado (barraje)</v>
          </cell>
          <cell r="D158" t="str">
            <v>UND</v>
          </cell>
          <cell r="E158">
            <v>53097</v>
          </cell>
          <cell r="F158">
            <v>3</v>
          </cell>
        </row>
        <row r="159">
          <cell r="B159" t="str">
            <v>M57</v>
          </cell>
          <cell r="C159" t="str">
            <v>Cable de cobre desnudo 12 AWG o THHN 12 - verde</v>
          </cell>
          <cell r="D159" t="str">
            <v>ML</v>
          </cell>
          <cell r="E159">
            <v>2700</v>
          </cell>
          <cell r="F159">
            <v>5</v>
          </cell>
        </row>
        <row r="160">
          <cell r="B160" t="str">
            <v>M58</v>
          </cell>
          <cell r="C160" t="str">
            <v>Terminal metalica EMT 1/2"</v>
          </cell>
          <cell r="D160" t="str">
            <v>UND</v>
          </cell>
          <cell r="E160">
            <v>2150</v>
          </cell>
          <cell r="F160">
            <v>2</v>
          </cell>
        </row>
        <row r="161">
          <cell r="B161" t="str">
            <v>M59</v>
          </cell>
          <cell r="C161" t="str">
            <v>Consumibles (amarres, marquillas, cinta de marcación y/o aislante, etc)</v>
          </cell>
          <cell r="D161" t="str">
            <v>UND</v>
          </cell>
          <cell r="E161">
            <v>19700</v>
          </cell>
          <cell r="F161">
            <v>1</v>
          </cell>
        </row>
        <row r="162">
          <cell r="B162" t="str">
            <v>M60</v>
          </cell>
          <cell r="C162" t="str">
            <v>Terminal de cobre No. 12</v>
          </cell>
          <cell r="D162" t="str">
            <v>UND</v>
          </cell>
          <cell r="E162">
            <v>250</v>
          </cell>
          <cell r="F162">
            <v>6</v>
          </cell>
        </row>
        <row r="163">
          <cell r="B163" t="str">
            <v>M61</v>
          </cell>
          <cell r="C163" t="str">
            <v>Terminal de cobre No. 10</v>
          </cell>
          <cell r="D163" t="str">
            <v>UND</v>
          </cell>
          <cell r="E163">
            <v>250</v>
          </cell>
          <cell r="F163">
            <v>4</v>
          </cell>
        </row>
        <row r="164">
          <cell r="B164" t="str">
            <v>M62</v>
          </cell>
          <cell r="C164" t="str">
            <v>Bornas de riel sencilla  - blanca</v>
          </cell>
          <cell r="D164" t="str">
            <v>UND</v>
          </cell>
          <cell r="E164">
            <v>15730</v>
          </cell>
          <cell r="F164">
            <v>1</v>
          </cell>
        </row>
        <row r="165">
          <cell r="B165" t="str">
            <v>M63</v>
          </cell>
          <cell r="C165" t="str">
            <v xml:space="preserve">Bornas de riel sencilla - verde </v>
          </cell>
          <cell r="D165" t="str">
            <v>UND</v>
          </cell>
          <cell r="E165">
            <v>15730</v>
          </cell>
          <cell r="F165">
            <v>1</v>
          </cell>
        </row>
        <row r="166">
          <cell r="B166" t="str">
            <v>M64</v>
          </cell>
          <cell r="C166" t="str">
            <v>Freno para borna tipo riel</v>
          </cell>
          <cell r="D166" t="str">
            <v>UND</v>
          </cell>
          <cell r="E166">
            <v>7370</v>
          </cell>
          <cell r="F166">
            <v>2</v>
          </cell>
        </row>
        <row r="167">
          <cell r="B167" t="str">
            <v>M65</v>
          </cell>
          <cell r="C167" t="str">
            <v>Curva PVC 1/2"</v>
          </cell>
          <cell r="D167" t="str">
            <v>UND</v>
          </cell>
          <cell r="E167">
            <v>2057</v>
          </cell>
          <cell r="F167">
            <v>2</v>
          </cell>
        </row>
        <row r="168">
          <cell r="B168" t="str">
            <v>M65-1</v>
          </cell>
          <cell r="C168" t="str">
            <v>Adaptador de tuberia pvc 3/4</v>
          </cell>
          <cell r="D168" t="str">
            <v>UND</v>
          </cell>
          <cell r="E168">
            <v>3600</v>
          </cell>
          <cell r="F168">
            <v>6</v>
          </cell>
        </row>
        <row r="169">
          <cell r="B169">
            <v>2.1</v>
          </cell>
          <cell r="C169" t="str">
            <v>Medidor prepago monofásico con sistema de gestión de recaudo con comunicación off line, Alambrado tipo riel DIN 120V-220V 5A (80A) (Unidad de Control de Medición+ Control de interface de usuario)</v>
          </cell>
          <cell r="G169">
            <v>65</v>
          </cell>
          <cell r="H169">
            <v>1.2</v>
          </cell>
        </row>
        <row r="170">
          <cell r="B170" t="str">
            <v>M66</v>
          </cell>
          <cell r="C170" t="str">
            <v>Medidor prepago monofásico bifilar bicuerpo alambrado tipo riel DIN 120V-220V 5A (80A) (Unidad de Control de Medición+ Control de interface de usuario)</v>
          </cell>
          <cell r="D170" t="str">
            <v>UND</v>
          </cell>
          <cell r="E170">
            <v>450000</v>
          </cell>
          <cell r="F170">
            <v>1</v>
          </cell>
          <cell r="G170">
            <v>65</v>
          </cell>
          <cell r="H170">
            <v>1.2</v>
          </cell>
        </row>
        <row r="171">
          <cell r="B171" t="str">
            <v>M67</v>
          </cell>
          <cell r="C171" t="str">
            <v>Plataforma digital para registro y facturación de recaudo centralizado</v>
          </cell>
          <cell r="D171" t="str">
            <v xml:space="preserve">UND </v>
          </cell>
          <cell r="E171">
            <v>10000000</v>
          </cell>
          <cell r="F171">
            <v>3.4129692832764505E-3</v>
          </cell>
        </row>
        <row r="172">
          <cell r="B172" t="str">
            <v>M68</v>
          </cell>
          <cell r="C172" t="str">
            <v>Terminal (Datáfono) portátil con comunacion GPRS, Ethernet, WiFi y Línea telefónica, con lector interno de Código de Barras y tarjeta RFID</v>
          </cell>
          <cell r="D172" t="str">
            <v>UND</v>
          </cell>
          <cell r="E172">
            <v>399000</v>
          </cell>
          <cell r="F172">
            <v>6.8259385665529011E-3</v>
          </cell>
        </row>
        <row r="173">
          <cell r="B173" t="str">
            <v>M69</v>
          </cell>
          <cell r="C173" t="str">
            <v>Software de datáfonos para punto de venta</v>
          </cell>
          <cell r="D173" t="str">
            <v>UND</v>
          </cell>
          <cell r="E173">
            <v>4456467</v>
          </cell>
          <cell r="F173">
            <v>3.4129692832764505E-3</v>
          </cell>
        </row>
        <row r="174">
          <cell r="B174" t="str">
            <v>M70</v>
          </cell>
          <cell r="C174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D174" t="str">
            <v>UND</v>
          </cell>
          <cell r="E174">
            <v>14000000</v>
          </cell>
          <cell r="F174">
            <v>3.4129692832764505E-3</v>
          </cell>
        </row>
        <row r="175">
          <cell r="B175" t="str">
            <v>M71</v>
          </cell>
          <cell r="C175" t="str">
            <v>UPS 2200 VA</v>
          </cell>
          <cell r="D175" t="str">
            <v>UND</v>
          </cell>
          <cell r="E175">
            <v>2095164</v>
          </cell>
          <cell r="F175">
            <v>3.4129692832764505E-3</v>
          </cell>
        </row>
        <row r="176">
          <cell r="B176" t="str">
            <v>M72</v>
          </cell>
          <cell r="C176" t="str">
            <v>Caja policarbonato para contador monofásico con Riel DIN</v>
          </cell>
          <cell r="D176" t="str">
            <v>UND</v>
          </cell>
          <cell r="E176">
            <v>60000</v>
          </cell>
          <cell r="F176">
            <v>1</v>
          </cell>
        </row>
        <row r="177">
          <cell r="B177" t="str">
            <v>M73</v>
          </cell>
          <cell r="C177" t="str">
            <v xml:space="preserve">Minibreaker Termomagnético Monopolar 1x20A - 6kA para Riel </v>
          </cell>
          <cell r="D177" t="str">
            <v>UND</v>
          </cell>
          <cell r="E177">
            <v>35000</v>
          </cell>
          <cell r="F177">
            <v>1</v>
          </cell>
        </row>
        <row r="178">
          <cell r="B178" t="str">
            <v>M73a</v>
          </cell>
          <cell r="C178" t="str">
            <v>Datasol DC Wifi (inlcuye 2 tarjetas Mifare)</v>
          </cell>
          <cell r="D178" t="str">
            <v>UND</v>
          </cell>
          <cell r="E178">
            <v>451070</v>
          </cell>
          <cell r="F178">
            <v>1</v>
          </cell>
        </row>
        <row r="179">
          <cell r="B179" t="str">
            <v>M73b</v>
          </cell>
          <cell r="C179" t="str">
            <v>Aplicativo servidor de captura datalogger</v>
          </cell>
          <cell r="D179" t="str">
            <v>UND</v>
          </cell>
          <cell r="E179">
            <v>10000000</v>
          </cell>
          <cell r="F179">
            <v>3.4129692832764505E-3</v>
          </cell>
        </row>
        <row r="180">
          <cell r="B180" t="str">
            <v>M73c</v>
          </cell>
          <cell r="C180" t="str">
            <v>App Software Android Lectura información medidores (Hasta 4 Dispositivos)</v>
          </cell>
          <cell r="D180" t="str">
            <v>UND</v>
          </cell>
          <cell r="E180">
            <v>10000000</v>
          </cell>
          <cell r="F180">
            <v>3.4129692832764505E-3</v>
          </cell>
        </row>
        <row r="181">
          <cell r="B181" t="str">
            <v>M73d</v>
          </cell>
          <cell r="C181" t="str">
            <v>Entrenamiento y puesta en marcha servidor de captura (Virtual).</v>
          </cell>
          <cell r="D181" t="str">
            <v>UND</v>
          </cell>
          <cell r="E181">
            <v>2500000</v>
          </cell>
          <cell r="F181">
            <v>3.4129692832764505E-3</v>
          </cell>
        </row>
        <row r="182">
          <cell r="B182">
            <v>2.2000000000000002</v>
          </cell>
          <cell r="C182" t="str">
            <v xml:space="preserve">Sistema de puesta a tierra  con varilla de cobre 2,4m x 5/8" tratamiento de suelos </v>
          </cell>
          <cell r="G182">
            <v>25</v>
          </cell>
          <cell r="H182">
            <v>1.5</v>
          </cell>
        </row>
        <row r="183">
          <cell r="B183" t="str">
            <v>M74</v>
          </cell>
          <cell r="C183" t="str">
            <v>Varilla maciza de cobre de 5/8" x 2,4 mt</v>
          </cell>
          <cell r="D183" t="str">
            <v>UND</v>
          </cell>
          <cell r="E183">
            <v>292126</v>
          </cell>
          <cell r="F183">
            <v>1</v>
          </cell>
          <cell r="G183">
            <v>25</v>
          </cell>
          <cell r="H183">
            <v>1.5</v>
          </cell>
        </row>
        <row r="184">
          <cell r="B184" t="str">
            <v>M75</v>
          </cell>
          <cell r="C184" t="str">
            <v>Cable de cobre desnudo No. 8 AWG</v>
          </cell>
          <cell r="D184" t="str">
            <v>ML</v>
          </cell>
          <cell r="E184">
            <v>5900</v>
          </cell>
          <cell r="F184">
            <v>4</v>
          </cell>
        </row>
        <row r="185">
          <cell r="B185" t="str">
            <v>M76</v>
          </cell>
          <cell r="C185" t="str">
            <v>Perno de Unión Cable 8 AWG-Varilla 5/8"</v>
          </cell>
          <cell r="D185" t="str">
            <v>UND</v>
          </cell>
          <cell r="E185">
            <v>8910</v>
          </cell>
          <cell r="F185">
            <v>1</v>
          </cell>
        </row>
        <row r="186">
          <cell r="B186" t="str">
            <v>M77</v>
          </cell>
          <cell r="C186" t="str">
            <v>Punto de registro SPT en concreto medida interior 30x30 cm con tapa</v>
          </cell>
          <cell r="D186" t="str">
            <v>UND</v>
          </cell>
          <cell r="E186">
            <v>132800</v>
          </cell>
          <cell r="F186">
            <v>1</v>
          </cell>
        </row>
        <row r="187">
          <cell r="B187" t="str">
            <v>M78</v>
          </cell>
          <cell r="C187" t="str">
            <v>Terminal estañada #8</v>
          </cell>
          <cell r="D187" t="str">
            <v>UND</v>
          </cell>
          <cell r="E187">
            <v>3520</v>
          </cell>
          <cell r="F187">
            <v>2</v>
          </cell>
        </row>
        <row r="188">
          <cell r="B188" t="str">
            <v>M79</v>
          </cell>
          <cell r="C188" t="str">
            <v>Curva PVC 1"</v>
          </cell>
          <cell r="D188" t="str">
            <v>UND</v>
          </cell>
          <cell r="E188">
            <v>2057</v>
          </cell>
          <cell r="F188">
            <v>1</v>
          </cell>
        </row>
        <row r="189">
          <cell r="B189" t="str">
            <v>M80</v>
          </cell>
          <cell r="C189" t="str">
            <v>Tuberia PVC 1"</v>
          </cell>
          <cell r="D189" t="str">
            <v>ML</v>
          </cell>
          <cell r="E189">
            <v>5005</v>
          </cell>
          <cell r="F189">
            <v>1</v>
          </cell>
        </row>
        <row r="190">
          <cell r="B190">
            <v>3.1</v>
          </cell>
          <cell r="C190" t="str">
            <v>Suministro, transporte e instalación de kit basico de instalaciones internas ( (5) salidas de iluminación de led 10W a 120v y (5) salidas tomacorrientes doble con polo a tierra 120V 15A)</v>
          </cell>
          <cell r="G190">
            <v>65</v>
          </cell>
          <cell r="H190">
            <v>1.2</v>
          </cell>
        </row>
        <row r="191">
          <cell r="B191" t="str">
            <v>M81</v>
          </cell>
          <cell r="C191" t="str">
            <v>Tablero de distribucion monofasico de 4 circuitos</v>
          </cell>
          <cell r="D191" t="str">
            <v>UND</v>
          </cell>
          <cell r="E191">
            <v>48000</v>
          </cell>
          <cell r="F191">
            <v>1</v>
          </cell>
          <cell r="G191">
            <v>65</v>
          </cell>
          <cell r="H191">
            <v>1.2</v>
          </cell>
        </row>
        <row r="192">
          <cell r="B192" t="str">
            <v>M82</v>
          </cell>
          <cell r="C192" t="str">
            <v>Breaker Monopolar enchufable de 15 A</v>
          </cell>
          <cell r="D192" t="str">
            <v>UND</v>
          </cell>
          <cell r="E192">
            <v>16500</v>
          </cell>
          <cell r="F192">
            <v>2</v>
          </cell>
        </row>
        <row r="193">
          <cell r="B193" t="str">
            <v>M83</v>
          </cell>
          <cell r="C193" t="str">
            <v>Cable de cobre THHN/THWN #12 AWG COLOR NEGRO</v>
          </cell>
          <cell r="D193" t="str">
            <v>ML</v>
          </cell>
          <cell r="E193">
            <v>2700</v>
          </cell>
          <cell r="F193">
            <v>30</v>
          </cell>
        </row>
        <row r="194">
          <cell r="B194" t="str">
            <v>M84</v>
          </cell>
          <cell r="C194" t="str">
            <v>Cable de cobre THHN/THWN #12 AWG COLOR BLANCO</v>
          </cell>
          <cell r="D194" t="str">
            <v>ML</v>
          </cell>
          <cell r="E194">
            <v>2700</v>
          </cell>
          <cell r="F194">
            <v>30</v>
          </cell>
        </row>
        <row r="195">
          <cell r="B195" t="str">
            <v>M85</v>
          </cell>
          <cell r="C195" t="str">
            <v>Cable de cobre THHN/THWN #12 AWG COLOR VERDE</v>
          </cell>
          <cell r="D195" t="str">
            <v>ML</v>
          </cell>
          <cell r="E195">
            <v>2700</v>
          </cell>
          <cell r="F195">
            <v>30</v>
          </cell>
        </row>
        <row r="196">
          <cell r="B196" t="str">
            <v>M86</v>
          </cell>
          <cell r="C196" t="str">
            <v>Cable de cobre THHN/THWN #12 AWG COLOR NEGRO</v>
          </cell>
          <cell r="D196" t="str">
            <v>ML</v>
          </cell>
          <cell r="E196">
            <v>2700</v>
          </cell>
          <cell r="F196">
            <v>24</v>
          </cell>
        </row>
        <row r="197">
          <cell r="B197" t="str">
            <v>M87</v>
          </cell>
          <cell r="C197" t="str">
            <v>Cable de cobre THHN/THWN #12 AWG COLOR BLANCO</v>
          </cell>
          <cell r="D197" t="str">
            <v>UND</v>
          </cell>
          <cell r="E197">
            <v>2700</v>
          </cell>
          <cell r="F197">
            <v>24</v>
          </cell>
        </row>
        <row r="198">
          <cell r="B198" t="str">
            <v>M88</v>
          </cell>
          <cell r="C198" t="str">
            <v>Cable de cobre THHN/THWN #12 AWG COLOR VERDE</v>
          </cell>
          <cell r="D198" t="str">
            <v>UND</v>
          </cell>
          <cell r="E198">
            <v>2700</v>
          </cell>
          <cell r="F198">
            <v>24</v>
          </cell>
        </row>
        <row r="199">
          <cell r="B199" t="str">
            <v>M89</v>
          </cell>
          <cell r="C199" t="str">
            <v>Cable de cobre encauchetado 3x12 AWG</v>
          </cell>
          <cell r="D199" t="str">
            <v>ML</v>
          </cell>
          <cell r="E199">
            <v>11690</v>
          </cell>
          <cell r="F199">
            <v>2.5</v>
          </cell>
        </row>
        <row r="200">
          <cell r="B200" t="str">
            <v>M90</v>
          </cell>
          <cell r="C200" t="str">
            <v>Caja metálica galvanizada 2x4"</v>
          </cell>
          <cell r="D200" t="str">
            <v>UND</v>
          </cell>
          <cell r="E200">
            <v>3800</v>
          </cell>
          <cell r="F200">
            <v>10</v>
          </cell>
        </row>
        <row r="201">
          <cell r="B201" t="str">
            <v>M91</v>
          </cell>
          <cell r="C201" t="str">
            <v>Caja metálica galvanizada 4x4"</v>
          </cell>
          <cell r="D201" t="str">
            <v>UND</v>
          </cell>
          <cell r="E201">
            <v>4500</v>
          </cell>
          <cell r="F201">
            <v>2</v>
          </cell>
        </row>
        <row r="202">
          <cell r="B202" t="str">
            <v>M92</v>
          </cell>
          <cell r="C202" t="str">
            <v xml:space="preserve">Tapa ciega 4x4 </v>
          </cell>
          <cell r="D202" t="str">
            <v>UND</v>
          </cell>
          <cell r="E202">
            <v>900</v>
          </cell>
          <cell r="F202">
            <v>2</v>
          </cell>
        </row>
        <row r="203">
          <cell r="B203" t="str">
            <v>M93</v>
          </cell>
          <cell r="C203" t="str">
            <v>Tubería EMT 1/2"</v>
          </cell>
          <cell r="D203" t="str">
            <v>ML</v>
          </cell>
          <cell r="E203">
            <v>5800</v>
          </cell>
          <cell r="F203">
            <v>30</v>
          </cell>
        </row>
        <row r="204">
          <cell r="B204" t="str">
            <v>M94</v>
          </cell>
          <cell r="C204" t="str">
            <v>Curva EMT 1/2"</v>
          </cell>
          <cell r="D204" t="str">
            <v>UND</v>
          </cell>
          <cell r="E204">
            <v>2400</v>
          </cell>
          <cell r="F204">
            <v>5</v>
          </cell>
        </row>
        <row r="205">
          <cell r="B205" t="str">
            <v>M95</v>
          </cell>
          <cell r="C205" t="str">
            <v>Terminal metalica EMT 1/2"</v>
          </cell>
          <cell r="D205" t="str">
            <v>UND</v>
          </cell>
          <cell r="E205">
            <v>2150</v>
          </cell>
          <cell r="F205">
            <v>10</v>
          </cell>
        </row>
        <row r="206">
          <cell r="B206" t="str">
            <v>M96</v>
          </cell>
          <cell r="C206" t="str">
            <v>Unión metalica EMT 1/2"</v>
          </cell>
          <cell r="D206" t="str">
            <v>UND</v>
          </cell>
          <cell r="E206">
            <v>1800</v>
          </cell>
          <cell r="F206">
            <v>5</v>
          </cell>
        </row>
        <row r="207">
          <cell r="B207" t="str">
            <v>M97</v>
          </cell>
          <cell r="C207" t="str">
            <v>Abrazadera metalica doble ala 3/4"</v>
          </cell>
          <cell r="D207" t="str">
            <v>UND</v>
          </cell>
          <cell r="E207">
            <v>700</v>
          </cell>
          <cell r="F207">
            <v>15</v>
          </cell>
        </row>
        <row r="208">
          <cell r="B208" t="str">
            <v>M98</v>
          </cell>
          <cell r="C208" t="str">
            <v>Interruptor sencillo</v>
          </cell>
          <cell r="D208" t="str">
            <v>UND</v>
          </cell>
          <cell r="E208">
            <v>7200</v>
          </cell>
          <cell r="F208">
            <v>5</v>
          </cell>
        </row>
        <row r="209">
          <cell r="B209" t="str">
            <v>M99</v>
          </cell>
          <cell r="C209" t="str">
            <v>Caja metálica octogonal para plafón</v>
          </cell>
          <cell r="D209" t="str">
            <v>UND</v>
          </cell>
          <cell r="E209">
            <v>2400</v>
          </cell>
          <cell r="F209">
            <v>5</v>
          </cell>
        </row>
        <row r="210">
          <cell r="B210" t="str">
            <v>M100</v>
          </cell>
          <cell r="C210" t="str">
            <v>Plafon plastico (Incluye tornillos)</v>
          </cell>
          <cell r="D210" t="str">
            <v>UND</v>
          </cell>
          <cell r="E210">
            <v>3800</v>
          </cell>
          <cell r="F210">
            <v>5</v>
          </cell>
        </row>
        <row r="211">
          <cell r="B211" t="str">
            <v>M101</v>
          </cell>
          <cell r="C211" t="str">
            <v>tornillos tipo drywall # 3 x 3/4"</v>
          </cell>
          <cell r="D211" t="str">
            <v>UND</v>
          </cell>
          <cell r="E211">
            <v>600</v>
          </cell>
          <cell r="F211">
            <v>15</v>
          </cell>
        </row>
        <row r="212">
          <cell r="B212" t="str">
            <v>M102</v>
          </cell>
          <cell r="C212" t="str">
            <v>Bombilla ahorradora de 10 W LED</v>
          </cell>
          <cell r="D212" t="str">
            <v>UND</v>
          </cell>
          <cell r="E212">
            <v>12800</v>
          </cell>
          <cell r="F212">
            <v>5</v>
          </cell>
        </row>
        <row r="213">
          <cell r="B213" t="str">
            <v>M103</v>
          </cell>
          <cell r="C213" t="str">
            <v>Tomacorriente doble con polo a tierra 120V 15A</v>
          </cell>
          <cell r="D213" t="str">
            <v>UND</v>
          </cell>
          <cell r="E213">
            <v>5900</v>
          </cell>
          <cell r="F213">
            <v>5</v>
          </cell>
        </row>
        <row r="214">
          <cell r="B214" t="str">
            <v>M104</v>
          </cell>
          <cell r="C214" t="str">
            <v>Papel contact Naranja x pliego</v>
          </cell>
          <cell r="D214" t="str">
            <v>UND</v>
          </cell>
          <cell r="E214">
            <v>6800</v>
          </cell>
          <cell r="F214">
            <v>1</v>
          </cell>
        </row>
        <row r="215">
          <cell r="B215" t="str">
            <v>M105</v>
          </cell>
          <cell r="C215" t="str">
            <v>Cinta Aislante Negra  3M - #33</v>
          </cell>
          <cell r="D215" t="str">
            <v>UND</v>
          </cell>
          <cell r="E215">
            <v>18700</v>
          </cell>
          <cell r="F215">
            <v>0.5</v>
          </cell>
        </row>
        <row r="216">
          <cell r="B216" t="str">
            <v>M106</v>
          </cell>
          <cell r="C216" t="str">
            <v>Cinta Aislante Roja Temflex 3M x 18m</v>
          </cell>
          <cell r="D216" t="str">
            <v>UND</v>
          </cell>
          <cell r="E216">
            <v>4800</v>
          </cell>
          <cell r="F216">
            <v>0.6</v>
          </cell>
        </row>
        <row r="217">
          <cell r="B217" t="str">
            <v>M107</v>
          </cell>
          <cell r="C217" t="str">
            <v>Cinta Aislante Azul Temflex 3M x 18m</v>
          </cell>
          <cell r="D217" t="str">
            <v>UND</v>
          </cell>
          <cell r="E217">
            <v>4800</v>
          </cell>
          <cell r="F217">
            <v>0.09</v>
          </cell>
        </row>
        <row r="218">
          <cell r="B218" t="str">
            <v>M108</v>
          </cell>
          <cell r="C218" t="str">
            <v>Cinta Aislante Verde Temflex 3M x 18m</v>
          </cell>
          <cell r="D218" t="str">
            <v>UND</v>
          </cell>
          <cell r="E218">
            <v>4800</v>
          </cell>
          <cell r="F218">
            <v>0.09</v>
          </cell>
        </row>
        <row r="219">
          <cell r="B219" t="str">
            <v>M109</v>
          </cell>
          <cell r="C219" t="str">
            <v>Breaker Monopolar enchufable de 15 A</v>
          </cell>
          <cell r="D219" t="str">
            <v>UND</v>
          </cell>
          <cell r="E219">
            <v>16500</v>
          </cell>
          <cell r="F219">
            <v>1</v>
          </cell>
        </row>
        <row r="220">
          <cell r="B220" t="str">
            <v>M117</v>
          </cell>
        </row>
        <row r="223">
          <cell r="B223" t="str">
            <v>ID</v>
          </cell>
          <cell r="C223" t="str">
            <v>DESCRIPCIÓN DE LA HERRAMIENTA</v>
          </cell>
          <cell r="D223" t="str">
            <v>UNID.</v>
          </cell>
          <cell r="E223" t="str">
            <v>VR. UNIT.</v>
          </cell>
        </row>
        <row r="224">
          <cell r="B224" t="str">
            <v>EYH1</v>
          </cell>
          <cell r="C224" t="str">
            <v>Herramienta menor</v>
          </cell>
          <cell r="D224" t="str">
            <v>UND</v>
          </cell>
          <cell r="E224">
            <v>27908</v>
          </cell>
        </row>
        <row r="225">
          <cell r="B225" t="str">
            <v>EYH2</v>
          </cell>
        </row>
        <row r="226">
          <cell r="B226" t="str">
            <v>EYH3</v>
          </cell>
          <cell r="C226" t="str">
            <v>Equipo GPS</v>
          </cell>
          <cell r="D226" t="str">
            <v>UND</v>
          </cell>
          <cell r="E226">
            <v>450000</v>
          </cell>
        </row>
        <row r="227">
          <cell r="B227" t="str">
            <v>EYH4</v>
          </cell>
          <cell r="C227" t="str">
            <v>Papelería</v>
          </cell>
          <cell r="D227" t="str">
            <v>UND</v>
          </cell>
          <cell r="E227">
            <v>500300</v>
          </cell>
        </row>
        <row r="228">
          <cell r="B228" t="str">
            <v>EYH5</v>
          </cell>
          <cell r="C228" t="str">
            <v xml:space="preserve">lapiceros y demas </v>
          </cell>
          <cell r="D228" t="str">
            <v>UND</v>
          </cell>
          <cell r="E228">
            <v>35000</v>
          </cell>
        </row>
        <row r="229">
          <cell r="B229" t="str">
            <v>EYH6</v>
          </cell>
        </row>
        <row r="231">
          <cell r="B231" t="str">
            <v>ID</v>
          </cell>
          <cell r="C231" t="str">
            <v>COSTOS MANO DE OBRA</v>
          </cell>
          <cell r="E231" t="str">
            <v>VR. UNIT.</v>
          </cell>
          <cell r="F231" t="str">
            <v>Fac. Prest.</v>
          </cell>
        </row>
        <row r="232">
          <cell r="B232" t="str">
            <v>MO1</v>
          </cell>
          <cell r="C232" t="str">
            <v>Capataz</v>
          </cell>
          <cell r="D232" t="str">
            <v>JORNAL</v>
          </cell>
          <cell r="E232">
            <v>125000</v>
          </cell>
          <cell r="F232">
            <v>1.75</v>
          </cell>
        </row>
        <row r="233">
          <cell r="B233" t="str">
            <v>MO2</v>
          </cell>
          <cell r="C233" t="str">
            <v>Electricista</v>
          </cell>
          <cell r="D233" t="str">
            <v>JORNAL</v>
          </cell>
          <cell r="E233">
            <v>90000</v>
          </cell>
          <cell r="F233">
            <v>1.75</v>
          </cell>
        </row>
        <row r="234">
          <cell r="B234" t="str">
            <v>MO5</v>
          </cell>
          <cell r="C234" t="str">
            <v>Ayudante de Obra Civil</v>
          </cell>
          <cell r="D234" t="str">
            <v>JORNAL</v>
          </cell>
          <cell r="E234">
            <v>85000</v>
          </cell>
          <cell r="F234">
            <v>1.75</v>
          </cell>
        </row>
        <row r="235">
          <cell r="B235" t="str">
            <v>MO3</v>
          </cell>
          <cell r="C235" t="str">
            <v>Auxiliar electricista</v>
          </cell>
          <cell r="D235" t="str">
            <v>JORNAL</v>
          </cell>
          <cell r="E235">
            <v>85000</v>
          </cell>
          <cell r="F235">
            <v>1.75</v>
          </cell>
        </row>
        <row r="236">
          <cell r="B236" t="str">
            <v>MO4</v>
          </cell>
          <cell r="C236" t="str">
            <v>Oficial de construcción</v>
          </cell>
          <cell r="D236" t="str">
            <v>JORNAL</v>
          </cell>
          <cell r="E236">
            <v>95000</v>
          </cell>
          <cell r="F236">
            <v>1.75</v>
          </cell>
        </row>
        <row r="237">
          <cell r="B237" t="str">
            <v>MO6</v>
          </cell>
          <cell r="C237" t="str">
            <v>Encuestador</v>
          </cell>
          <cell r="D237" t="str">
            <v>JORNAL</v>
          </cell>
          <cell r="E237">
            <v>55000</v>
          </cell>
          <cell r="F237">
            <v>1.75</v>
          </cell>
        </row>
        <row r="239">
          <cell r="B239" t="str">
            <v>ID</v>
          </cell>
          <cell r="C239" t="str">
            <v>COSTOS TRANSPORTE</v>
          </cell>
          <cell r="E239" t="str">
            <v>VR. UNIT.</v>
          </cell>
        </row>
        <row r="240">
          <cell r="B240" t="str">
            <v>T1</v>
          </cell>
          <cell r="C240" t="str">
            <v>Transporte terrestre Bogotá - Villa Garzón incluye cargue en Bogota</v>
          </cell>
          <cell r="D240" t="str">
            <v>$/KG</v>
          </cell>
          <cell r="E240">
            <v>1041</v>
          </cell>
        </row>
        <row r="241">
          <cell r="B241" t="str">
            <v>T2</v>
          </cell>
          <cell r="C241" t="str">
            <v>Transporte (Terrestre) Villagarzón - Cabecera Veredas Beneficiarias, incluye cargue y descargue de materiales.</v>
          </cell>
          <cell r="D241" t="str">
            <v>$/KG</v>
          </cell>
          <cell r="E241">
            <v>1100</v>
          </cell>
        </row>
        <row r="242">
          <cell r="B242" t="str">
            <v>T3</v>
          </cell>
          <cell r="C242" t="str">
            <v>Transporte (Mular - Fluvial)cabeceras  - Veredas Beneficiarias</v>
          </cell>
          <cell r="D242" t="str">
            <v>$/KG</v>
          </cell>
          <cell r="E242">
            <v>1400</v>
          </cell>
        </row>
        <row r="243">
          <cell r="B243" t="str">
            <v>T4</v>
          </cell>
          <cell r="C243" t="str">
            <v>Transporte Interveredal para replanteo</v>
          </cell>
          <cell r="D243" t="str">
            <v>$/KG</v>
          </cell>
          <cell r="E243">
            <v>25000</v>
          </cell>
        </row>
        <row r="245">
          <cell r="C245" t="str">
            <v xml:space="preserve">RENDIMIENTO </v>
          </cell>
          <cell r="D245" t="str">
            <v>Cant. Proy</v>
          </cell>
          <cell r="E245" t="str">
            <v>CANTIDAD</v>
          </cell>
          <cell r="F245" t="str">
            <v>MESES</v>
          </cell>
          <cell r="G245" t="str">
            <v>RED. MES</v>
          </cell>
          <cell r="H245" t="str">
            <v>RED. DIA</v>
          </cell>
        </row>
        <row r="246">
          <cell r="B246">
            <v>1.1000000000000001</v>
          </cell>
          <cell r="C246" t="str">
            <v>Replanteo y Localización de Usuarios</v>
          </cell>
          <cell r="D246">
            <v>1</v>
          </cell>
          <cell r="E246">
            <v>293</v>
          </cell>
          <cell r="F246">
            <v>1.2</v>
          </cell>
          <cell r="G246">
            <v>244</v>
          </cell>
          <cell r="H246">
            <v>10.166666666666666</v>
          </cell>
          <cell r="L246">
            <v>4</v>
          </cell>
        </row>
        <row r="247">
          <cell r="B247">
            <v>1.2</v>
          </cell>
          <cell r="C24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247">
            <v>2</v>
          </cell>
          <cell r="E247">
            <v>586</v>
          </cell>
          <cell r="F247">
            <v>8</v>
          </cell>
          <cell r="G247">
            <v>73</v>
          </cell>
          <cell r="H247">
            <v>3.0416666666666665</v>
          </cell>
          <cell r="L247">
            <v>32</v>
          </cell>
        </row>
        <row r="248">
          <cell r="B248">
            <v>1.3</v>
          </cell>
          <cell r="C248" t="str">
            <v>Suministro, Transporte e Instalación de Mastil estructurado de 3 mtrs x160mm con base cuadrada de 330mmx330mm, acero galvanizado, espesor 2.5mm para Modulos de 2 Paneles Solares</v>
          </cell>
          <cell r="D248">
            <v>1</v>
          </cell>
          <cell r="E248">
            <v>293</v>
          </cell>
          <cell r="F248">
            <v>8</v>
          </cell>
          <cell r="G248">
            <v>36</v>
          </cell>
          <cell r="H248">
            <v>1.5</v>
          </cell>
          <cell r="L248">
            <v>32</v>
          </cell>
        </row>
        <row r="249">
          <cell r="B249">
            <v>1.4</v>
          </cell>
          <cell r="C249" t="str">
            <v>Suministro, Transporte e Instalación de Controlador MPPT de  60 A a 1500 W con eficiencia superior a 98%</v>
          </cell>
          <cell r="D249">
            <v>1</v>
          </cell>
          <cell r="E249">
            <v>293</v>
          </cell>
          <cell r="F249">
            <v>8</v>
          </cell>
          <cell r="G249">
            <v>36</v>
          </cell>
          <cell r="H249">
            <v>1.5</v>
          </cell>
          <cell r="L249">
            <v>32</v>
          </cell>
        </row>
        <row r="250">
          <cell r="B250">
            <v>1.5</v>
          </cell>
          <cell r="C250" t="str">
            <v>Suministro, Transporte e Instalación de Batería Litio 200 Ah a 25.6 Vdc con Ciclos 6000 a DoD hasta el 80%</v>
          </cell>
          <cell r="D250">
            <v>1</v>
          </cell>
          <cell r="E250">
            <v>293</v>
          </cell>
          <cell r="F250">
            <v>8</v>
          </cell>
          <cell r="G250">
            <v>36</v>
          </cell>
          <cell r="H250">
            <v>1.5</v>
          </cell>
          <cell r="L250">
            <v>32</v>
          </cell>
        </row>
        <row r="251">
          <cell r="B251">
            <v>1.6</v>
          </cell>
          <cell r="C251" t="str">
            <v>Suministro, Transporte e Instalación de Inversor de onda senoidal pura 24 Vdc a 2000 W con eficiencia superior al 91% de -15 a 60 °C</v>
          </cell>
          <cell r="D251">
            <v>1</v>
          </cell>
          <cell r="E251">
            <v>293</v>
          </cell>
          <cell r="F251">
            <v>8</v>
          </cell>
          <cell r="G251">
            <v>36</v>
          </cell>
          <cell r="H251">
            <v>1.5</v>
          </cell>
          <cell r="L251">
            <v>32</v>
          </cell>
        </row>
        <row r="252">
          <cell r="B252">
            <v>1.7</v>
          </cell>
          <cell r="C252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252">
            <v>1</v>
          </cell>
          <cell r="E252">
            <v>293</v>
          </cell>
          <cell r="F252">
            <v>8</v>
          </cell>
          <cell r="G252">
            <v>36</v>
          </cell>
          <cell r="H252">
            <v>1.5</v>
          </cell>
          <cell r="L252">
            <v>32</v>
          </cell>
        </row>
        <row r="253">
          <cell r="B253">
            <v>2.1</v>
          </cell>
          <cell r="C253" t="str">
            <v>Medidor prepago monofásico con sistema de gestión de recaudo con comunicación off line, Alambrado tipo riel DIN 120V-220V 5A (80A) (Unidad de Control de Medición+ Control de interface de usuario)</v>
          </cell>
          <cell r="D253">
            <v>1</v>
          </cell>
          <cell r="E253">
            <v>293</v>
          </cell>
          <cell r="F253">
            <v>8</v>
          </cell>
          <cell r="G253">
            <v>36</v>
          </cell>
          <cell r="H253">
            <v>1.5</v>
          </cell>
          <cell r="L253">
            <v>32</v>
          </cell>
        </row>
        <row r="254">
          <cell r="B254">
            <v>2.2000000000000002</v>
          </cell>
          <cell r="C254" t="str">
            <v xml:space="preserve">Sistema de puesta a tierra  con varilla de cobre 2,4m x 5/8" tratamiento de suelos </v>
          </cell>
          <cell r="D254">
            <v>1</v>
          </cell>
          <cell r="E254">
            <v>293</v>
          </cell>
          <cell r="F254">
            <v>8</v>
          </cell>
          <cell r="G254">
            <v>36</v>
          </cell>
          <cell r="H254">
            <v>1.5</v>
          </cell>
          <cell r="L254">
            <v>32</v>
          </cell>
        </row>
        <row r="255">
          <cell r="B255">
            <v>3.1</v>
          </cell>
          <cell r="C255" t="str">
            <v>Suministro, transporte e instalación de kit basico de instalaciones internas ( (5) salidas de iluminación de led 10W a 120v y (5) salidas tomacorrientes doble con polo a tierra 120V 15A)</v>
          </cell>
          <cell r="D255">
            <v>1</v>
          </cell>
          <cell r="E255">
            <v>293</v>
          </cell>
          <cell r="F255">
            <v>8</v>
          </cell>
          <cell r="G255">
            <v>36</v>
          </cell>
          <cell r="H255">
            <v>1.5</v>
          </cell>
          <cell r="L255">
            <v>32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2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3" s="132"/>
      <c r="D3" s="132"/>
      <c r="E3" s="132"/>
      <c r="F3" s="132"/>
      <c r="G3" s="132"/>
      <c r="H3" s="132"/>
      <c r="I3" s="132"/>
    </row>
    <row r="4" spans="2:16" x14ac:dyDescent="0.35">
      <c r="B4" s="133"/>
      <c r="C4" s="133"/>
      <c r="D4" s="133"/>
      <c r="E4" s="133"/>
      <c r="F4" s="133"/>
      <c r="G4" s="133"/>
      <c r="H4" s="133"/>
      <c r="I4" s="133"/>
    </row>
    <row r="6" spans="2:16" ht="18.5" x14ac:dyDescent="0.35">
      <c r="B6" s="134" t="s">
        <v>0</v>
      </c>
      <c r="C6" s="134"/>
      <c r="D6" s="134"/>
      <c r="E6" s="134"/>
      <c r="F6" s="134"/>
      <c r="G6" s="134"/>
      <c r="H6" s="134"/>
      <c r="I6" s="134"/>
    </row>
    <row r="8" spans="2:16" ht="14.5" customHeight="1" x14ac:dyDescent="0.35">
      <c r="B8" s="135" t="s">
        <v>1</v>
      </c>
      <c r="C8" s="135" t="s">
        <v>2</v>
      </c>
      <c r="D8" s="3"/>
      <c r="E8" s="136" t="s">
        <v>43</v>
      </c>
      <c r="F8" s="136"/>
      <c r="G8" s="136"/>
      <c r="H8" s="136"/>
      <c r="I8" s="136" t="s">
        <v>4</v>
      </c>
    </row>
    <row r="9" spans="2:16" ht="14.5" customHeight="1" x14ac:dyDescent="0.35">
      <c r="B9" s="135"/>
      <c r="C9" s="135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36"/>
    </row>
    <row r="10" spans="2:16" x14ac:dyDescent="0.35">
      <c r="B10" s="5">
        <v>1</v>
      </c>
      <c r="C10" s="137" t="s">
        <v>12</v>
      </c>
      <c r="D10" s="137"/>
      <c r="E10" s="137"/>
      <c r="F10" s="137"/>
      <c r="G10" s="137"/>
      <c r="H10" s="137"/>
      <c r="I10" s="137"/>
      <c r="K10" s="19"/>
    </row>
    <row r="11" spans="2:16" x14ac:dyDescent="0.35">
      <c r="B11" s="6">
        <v>1.1000000000000001</v>
      </c>
      <c r="C11" s="7" t="str">
        <f>+VLOOKUP(B11,[16]Datos_Presupuesto!$B$95:$H$220,2,0)</f>
        <v>Replanteo y Localización de Usuarios</v>
      </c>
      <c r="D11" s="8">
        <f>[16]Datos_Presupuesto!$D$9</f>
        <v>293</v>
      </c>
      <c r="E11" s="9" t="e">
        <f>+(SUMIFS([16]APU!$K:$K,[16]APU!$A:$A,'CADENA DE VALOR'!$B11,[16]APU!$C:$C,'CADENA DE VALOR'!E$1))*$H$38*(1+$H$31)</f>
        <v>#VALUE!</v>
      </c>
      <c r="F11" s="9" t="e">
        <f>+(SUMIFS([16]APU!$K:$K,[16]APU!$A:$A,'CADENA DE VALOR'!$B11,[16]APU!$C:$C,'CADENA DE VALOR'!F$1))*$H$38*(1+$H$31)</f>
        <v>#VALUE!</v>
      </c>
      <c r="G11" s="9" t="e">
        <f>+(SUMIFS([16]APU!$K:$K,[16]APU!$A:$A,'CADENA DE VALOR'!$B11,[16]APU!$C:$C,'CADENA DE VALOR'!G$1))*$H$38*(1+$H$31)</f>
        <v>#VALUE!</v>
      </c>
      <c r="H11" s="9" t="e">
        <f>+(SUMIFS([16]APU!$K:$K,[16]APU!$A:$A,'CADENA DE VALOR'!$B11,[16]APU!$C:$C,'CADENA DE VALOR'!H$1))*$H$38*(1+$H$31)</f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f>+VLOOKUP(B11,[16]APU!$D:$K,8,0)*$H$38</f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tr">
        <f>+VLOOKUP(B12,[16]Datos_Presupuesto!$B$95:$H$220,2,0)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2" s="8">
        <f>[16]Datos_Presupuesto!$D$9</f>
        <v>293</v>
      </c>
      <c r="E12" s="9" t="e">
        <f>+(SUMIFS([16]APU!$K:$K,[16]APU!$A:$A,'CADENA DE VALOR'!$B12,[16]APU!$C:$C,'CADENA DE VALOR'!E$1))*$H$38*(1+$H$31)</f>
        <v>#VALUE!</v>
      </c>
      <c r="F12" s="9" t="e">
        <f>+(SUMIFS([16]APU!$K:$K,[16]APU!$A:$A,'CADENA DE VALOR'!$B12,[16]APU!$C:$C,'CADENA DE VALOR'!F$1))*$H$38*(1+$H$31)</f>
        <v>#VALUE!</v>
      </c>
      <c r="G12" s="9" t="e">
        <f>+(SUMIFS([16]APU!$K:$K,[16]APU!$A:$A,'CADENA DE VALOR'!$B12,[16]APU!$C:$C,'CADENA DE VALOR'!G$1))*$H$38*(1+$H$31)</f>
        <v>#VALUE!</v>
      </c>
      <c r="H12" s="9" t="e">
        <f>+(SUMIFS([16]APU!$K:$K,[16]APU!$A:$A,'CADENA DE VALOR'!$B12,[16]APU!$C:$C,'CADENA DE VALOR'!H$1))*$H$38*(1+$H$31)</f>
        <v>#VALUE!</v>
      </c>
      <c r="I12" s="10" t="e">
        <f t="shared" si="0"/>
        <v>#VALUE!</v>
      </c>
      <c r="L12" s="18" t="e">
        <f t="shared" si="1"/>
        <v>#VALUE!</v>
      </c>
      <c r="M12" s="20">
        <f>+VLOOKUP(B12,[16]APU!$D:$K,8,0)*$H$38</f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tr">
        <f>+VLOOKUP(B13,[16]Datos_Presupuesto!$B$95:$H$220,2,0)</f>
        <v>Suministro, Transporte e Instalación de Mastil estructurado de 3 mtrs x160mm con base cuadrada de 330mmx330mm, acero galvanizado, espesor 2.5mm para Modulos de 2 Paneles Solares</v>
      </c>
      <c r="D13" s="8">
        <f>[16]Datos_Presupuesto!$D$9</f>
        <v>293</v>
      </c>
      <c r="E13" s="9" t="e">
        <f>+(SUMIFS([16]APU!$K:$K,[16]APU!$A:$A,'CADENA DE VALOR'!$B13,[16]APU!$C:$C,'CADENA DE VALOR'!E$1))*$H$38*(1+$H$31)</f>
        <v>#VALUE!</v>
      </c>
      <c r="F13" s="9" t="e">
        <f>+(SUMIFS([16]APU!$K:$K,[16]APU!$A:$A,'CADENA DE VALOR'!$B13,[16]APU!$C:$C,'CADENA DE VALOR'!F$1))*$H$38*(1+$H$31)</f>
        <v>#VALUE!</v>
      </c>
      <c r="G13" s="9" t="e">
        <f>+(SUMIFS([16]APU!$K:$K,[16]APU!$A:$A,'CADENA DE VALOR'!$B13,[16]APU!$C:$C,'CADENA DE VALOR'!G$1))*$H$38*(1+$H$31)</f>
        <v>#VALUE!</v>
      </c>
      <c r="H13" s="9" t="e">
        <f>+(SUMIFS([16]APU!$K:$K,[16]APU!$A:$A,'CADENA DE VALOR'!$B13,[16]APU!$C:$C,'CADENA DE VALOR'!H$1))*$H$38*(1+$H$31)</f>
        <v>#VALUE!</v>
      </c>
      <c r="I13" s="10" t="e">
        <f t="shared" si="0"/>
        <v>#VALUE!</v>
      </c>
      <c r="L13" s="18" t="e">
        <f t="shared" si="1"/>
        <v>#VALUE!</v>
      </c>
      <c r="M13" s="20">
        <f>+VLOOKUP(B13,[16]APU!$D:$K,8,0)*$H$38</f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tr">
        <f>+VLOOKUP(B14,[16]Datos_Presupuesto!$B$95:$H$220,2,0)</f>
        <v>Suministro, Transporte e Instalación de Controlador MPPT de  60 A a 1500 W con eficiencia superior a 98%</v>
      </c>
      <c r="D14" s="8">
        <f>[16]Datos_Presupuesto!$D$9</f>
        <v>293</v>
      </c>
      <c r="E14" s="9" t="e">
        <f>+(SUMIFS([16]APU!$K:$K,[16]APU!$A:$A,'CADENA DE VALOR'!$B14,[16]APU!$C:$C,'CADENA DE VALOR'!E$1))*$H$38*(1+$H$31)</f>
        <v>#VALUE!</v>
      </c>
      <c r="F14" s="9" t="e">
        <f>+(SUMIFS([16]APU!$K:$K,[16]APU!$A:$A,'CADENA DE VALOR'!$B14,[16]APU!$C:$C,'CADENA DE VALOR'!F$1))*$H$38*(1+$H$31)</f>
        <v>#VALUE!</v>
      </c>
      <c r="G14" s="9" t="e">
        <f>+(SUMIFS([16]APU!$K:$K,[16]APU!$A:$A,'CADENA DE VALOR'!$B14,[16]APU!$C:$C,'CADENA DE VALOR'!G$1))*$H$38*(1+$H$31)</f>
        <v>#VALUE!</v>
      </c>
      <c r="H14" s="9" t="e">
        <f>+(SUMIFS([16]APU!$K:$K,[16]APU!$A:$A,'CADENA DE VALOR'!$B14,[16]APU!$C:$C,'CADENA DE VALOR'!H$1))*$H$38*(1+$H$31)</f>
        <v>#VALUE!</v>
      </c>
      <c r="I14" s="10" t="e">
        <f t="shared" si="0"/>
        <v>#VALUE!</v>
      </c>
      <c r="L14" s="18" t="e">
        <f t="shared" si="1"/>
        <v>#VALUE!</v>
      </c>
      <c r="M14" s="20">
        <f>+VLOOKUP(B14,[16]APU!$D:$K,8,0)*$H$38</f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tr">
        <f>+VLOOKUP(B15,[16]Datos_Presupuesto!$B$95:$H$220,2,0)</f>
        <v>Suministro, Transporte e Instalación de Batería Litio 200 Ah a 25.6 Vdc con Ciclos 6000 a DoD hasta el 80%</v>
      </c>
      <c r="D15" s="8">
        <f>[16]Datos_Presupuesto!$D$9</f>
        <v>293</v>
      </c>
      <c r="E15" s="9" t="e">
        <f>+(SUMIFS([16]APU!$K:$K,[16]APU!$A:$A,'CADENA DE VALOR'!$B15,[16]APU!$C:$C,'CADENA DE VALOR'!E$1))*$H$38*(1+$H$31)</f>
        <v>#VALUE!</v>
      </c>
      <c r="F15" s="9" t="e">
        <f>+(SUMIFS([16]APU!$K:$K,[16]APU!$A:$A,'CADENA DE VALOR'!$B15,[16]APU!$C:$C,'CADENA DE VALOR'!F$1))*$H$38*(1+$H$31)</f>
        <v>#VALUE!</v>
      </c>
      <c r="G15" s="9" t="e">
        <f>+(SUMIFS([16]APU!$K:$K,[16]APU!$A:$A,'CADENA DE VALOR'!$B15,[16]APU!$C:$C,'CADENA DE VALOR'!G$1))*$H$38*(1+$H$31)</f>
        <v>#VALUE!</v>
      </c>
      <c r="H15" s="9" t="e">
        <f>+(SUMIFS([16]APU!$K:$K,[16]APU!$A:$A,'CADENA DE VALOR'!$B15,[16]APU!$C:$C,'CADENA DE VALOR'!H$1))*$H$38*(1+$H$31)</f>
        <v>#VALUE!</v>
      </c>
      <c r="I15" s="10" t="e">
        <f t="shared" si="0"/>
        <v>#VALUE!</v>
      </c>
      <c r="L15" s="18" t="e">
        <f t="shared" si="1"/>
        <v>#VALUE!</v>
      </c>
      <c r="M15" s="20">
        <f>+VLOOKUP(B15,[16]APU!$D:$K,8,0)*$H$38</f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tr">
        <f>+VLOOKUP(B16,[16]Datos_Presupuesto!$B$95:$H$220,2,0)</f>
        <v>Suministro, Transporte e Instalación de Inversor de onda senoidal pura 24 Vdc a 2000 W con eficiencia superior al 91% de -15 a 60 °C</v>
      </c>
      <c r="D16" s="8">
        <f>[16]Datos_Presupuesto!$D$9</f>
        <v>293</v>
      </c>
      <c r="E16" s="9" t="e">
        <f>+(SUMIFS([16]APU!$K:$K,[16]APU!$A:$A,'CADENA DE VALOR'!$B16,[16]APU!$C:$C,'CADENA DE VALOR'!E$1))*$H$38*(1+$H$31)</f>
        <v>#VALUE!</v>
      </c>
      <c r="F16" s="9" t="e">
        <f>+(SUMIFS([16]APU!$K:$K,[16]APU!$A:$A,'CADENA DE VALOR'!$B16,[16]APU!$C:$C,'CADENA DE VALOR'!F$1))*$H$38*(1+$H$31)</f>
        <v>#VALUE!</v>
      </c>
      <c r="G16" s="9" t="e">
        <f>+(SUMIFS([16]APU!$K:$K,[16]APU!$A:$A,'CADENA DE VALOR'!$B16,[16]APU!$C:$C,'CADENA DE VALOR'!G$1))*$H$38*(1+$H$31)</f>
        <v>#VALUE!</v>
      </c>
      <c r="H16" s="9" t="e">
        <f>+(SUMIFS([16]APU!$K:$K,[16]APU!$A:$A,'CADENA DE VALOR'!$B16,[16]APU!$C:$C,'CADENA DE VALOR'!H$1))*$H$38*(1+$H$31)</f>
        <v>#VALUE!</v>
      </c>
      <c r="I16" s="10" t="e">
        <f t="shared" si="0"/>
        <v>#VALUE!</v>
      </c>
      <c r="L16" s="18" t="e">
        <f t="shared" si="1"/>
        <v>#VALUE!</v>
      </c>
      <c r="M16" s="20">
        <f>+VLOOKUP(B16,[16]APU!$D:$K,8,0)*$H$38</f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tr">
        <f>+VLOOKUP(B17,[16]Datos_Presupuesto!$B$95:$H$220,2,0)</f>
        <v>Suministro, transporte e Instalación de Gabinete para equipos de 84x60x46cm, lamina galvanizada, calibre numero 18, pintura electrostática, Incluye la Excavación de zanja para acometida principal en zona verde de 20X60cm</v>
      </c>
      <c r="D17" s="8">
        <f>[16]Datos_Presupuesto!$D$9</f>
        <v>293</v>
      </c>
      <c r="E17" s="9" t="e">
        <f>+(SUMIFS([16]APU!$K:$K,[16]APU!$A:$A,'CADENA DE VALOR'!$B17,[16]APU!$C:$C,'CADENA DE VALOR'!E$1))*$H$38*(1+$H$31)</f>
        <v>#VALUE!</v>
      </c>
      <c r="F17" s="9" t="e">
        <f>+(SUMIFS([16]APU!$K:$K,[16]APU!$A:$A,'CADENA DE VALOR'!$B17,[16]APU!$C:$C,'CADENA DE VALOR'!F$1))*$H$38*(1+$H$31)</f>
        <v>#VALUE!</v>
      </c>
      <c r="G17" s="9" t="e">
        <f>+(SUMIFS([16]APU!$K:$K,[16]APU!$A:$A,'CADENA DE VALOR'!$B17,[16]APU!$C:$C,'CADENA DE VALOR'!G$1))*$H$38*(1+$H$31)</f>
        <v>#VALUE!</v>
      </c>
      <c r="H17" s="9" t="e">
        <f>+(SUMIFS([16]APU!$K:$K,[16]APU!$A:$A,'CADENA DE VALOR'!$B17,[16]APU!$C:$C,'CADENA DE VALOR'!H$1))*$H$38*(1+$H$31)</f>
        <v>#VALUE!</v>
      </c>
      <c r="I17" s="10" t="e">
        <f t="shared" si="0"/>
        <v>#VALUE!</v>
      </c>
      <c r="L17" s="18" t="e">
        <f t="shared" si="1"/>
        <v>#VALUE!</v>
      </c>
      <c r="M17" s="20">
        <f>+VLOOKUP(B17,[16]APU!$D:$K,8,0)*$H$38</f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tr">
        <f>+VLOOKUP(B18,[16]Datos_Presupuesto!$B$95:$H$220,2,0)</f>
        <v xml:space="preserve">Sistema de puesta a tierra  con varilla de cobre 2,4m x 5/8" tratamiento de suelos </v>
      </c>
      <c r="D18" s="8">
        <f>[16]Datos_Presupuesto!$D$9</f>
        <v>293</v>
      </c>
      <c r="E18" s="9" t="e">
        <f>+(SUMIFS([16]APU!$K:$K,[16]APU!$A:$A,'CADENA DE VALOR'!$B18,[16]APU!$C:$C,'CADENA DE VALOR'!E$1))*$H$38*(1+$H$31)</f>
        <v>#VALUE!</v>
      </c>
      <c r="F18" s="9" t="e">
        <f>+(SUMIFS([16]APU!$K:$K,[16]APU!$A:$A,'CADENA DE VALOR'!$B18,[16]APU!$C:$C,'CADENA DE VALOR'!F$1))*$H$38*(1+$H$31)</f>
        <v>#VALUE!</v>
      </c>
      <c r="G18" s="9" t="e">
        <f>+(SUMIFS([16]APU!$K:$K,[16]APU!$A:$A,'CADENA DE VALOR'!$B18,[16]APU!$C:$C,'CADENA DE VALOR'!G$1))*$H$38*(1+$H$31)</f>
        <v>#VALUE!</v>
      </c>
      <c r="H18" s="9" t="e">
        <f>+(SUMIFS([16]APU!$K:$K,[16]APU!$A:$A,'CADENA DE VALOR'!$B18,[16]APU!$C:$C,'CADENA DE VALOR'!H$1))*$H$38*(1+$H$31)</f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f>+VLOOKUP(B18,[16]APU!$D:$K,8,0)*$H$38</f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37" t="s">
        <v>19</v>
      </c>
      <c r="D20" s="137"/>
      <c r="E20" s="137"/>
      <c r="F20" s="137"/>
      <c r="G20" s="137"/>
      <c r="H20" s="137"/>
      <c r="I20" s="137"/>
      <c r="M20" s="20"/>
      <c r="N20" s="20"/>
    </row>
    <row r="21" spans="2:16" ht="58.5" customHeight="1" x14ac:dyDescent="0.35">
      <c r="B21" s="6">
        <v>2.1</v>
      </c>
      <c r="C21" s="7" t="str">
        <f>+VLOOKUP(B21,[16]Datos_Presupuesto!B:H,2,0)</f>
        <v>Medidor prepago monofásico con sistema de gestión de recaudo con comunicación off line, Alambrado tipo riel DIN 120V-220V 5A (80A) (Unidad de Control de Medición+ Control de interface de usuario)</v>
      </c>
      <c r="D21" s="8">
        <f>[16]Datos_Presupuesto!$D$9</f>
        <v>293</v>
      </c>
      <c r="E21" s="9" t="e">
        <f>+(SUMIFS([16]APU!$K:$K,[16]APU!$A:$A,'CADENA DE VALOR'!$B21,[16]APU!$C:$C,'CADENA DE VALOR'!E$1))*$H$38*(1+$H$31)</f>
        <v>#VALUE!</v>
      </c>
      <c r="F21" s="9" t="e">
        <f>+(SUMIFS([16]APU!$K:$K,[16]APU!$A:$A,'CADENA DE VALOR'!$B21,[16]APU!$C:$C,'CADENA DE VALOR'!F$1))*$H$38*(1+$H$31)</f>
        <v>#VALUE!</v>
      </c>
      <c r="G21" s="9" t="e">
        <f>+(SUMIFS([16]APU!$K:$K,[16]APU!$A:$A,'CADENA DE VALOR'!$B21,[16]APU!$C:$C,'CADENA DE VALOR'!G$1))*$H$38*(1+$H$31)</f>
        <v>#VALUE!</v>
      </c>
      <c r="H21" s="9" t="e">
        <f>+(SUMIFS([16]APU!$K:$K,[16]APU!$A:$A,'CADENA DE VALOR'!$B21,[16]APU!$C:$C,'CADENA DE VALOR'!H$1))*$H$38*(1+$H$31)</f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f>+VLOOKUP(B21,[16]APU!$D:$K,8,0)*$H$38</f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37" t="s">
        <v>22</v>
      </c>
      <c r="D24" s="137"/>
      <c r="E24" s="137"/>
      <c r="F24" s="137"/>
      <c r="G24" s="137"/>
      <c r="H24" s="137"/>
      <c r="I24" s="137"/>
      <c r="M24" s="20"/>
      <c r="N24" s="20"/>
    </row>
    <row r="25" spans="2:16" ht="61.5" customHeight="1" x14ac:dyDescent="0.35">
      <c r="B25" s="6">
        <v>3.1</v>
      </c>
      <c r="C25" s="7" t="str">
        <f>+VLOOKUP(B25,[16]Datos_Presupuesto!$B$95:$H$220,2,0)</f>
        <v>Suministro, transporte e instalación de kit basico de instalaciones internas ( (5) salidas de iluminación de led 10W a 120v y (5) salidas tomacorrientes doble con polo a tierra 120V 15A)</v>
      </c>
      <c r="D25" s="8">
        <f>[16]Datos_Presupuesto!$D$9</f>
        <v>293</v>
      </c>
      <c r="E25" s="9" t="e">
        <f>+(SUMIFS([16]APU!$K:$K,[16]APU!$A:$A,'CADENA DE VALOR'!$B25,[16]APU!$C:$C,'CADENA DE VALOR'!E$1))*$H$38*(1+$H$31)</f>
        <v>#VALUE!</v>
      </c>
      <c r="F25" s="9" t="e">
        <f>+(SUMIFS([16]APU!$K:$K,[16]APU!$A:$A,'CADENA DE VALOR'!$B25,[16]APU!$C:$C,'CADENA DE VALOR'!F$1))*$H$38*(1+$H$31)</f>
        <v>#VALUE!</v>
      </c>
      <c r="G25" s="9" t="e">
        <f>+(SUMIFS([16]APU!$K:$K,[16]APU!$A:$A,'CADENA DE VALOR'!$B25,[16]APU!$C:$C,'CADENA DE VALOR'!G$1))*$H$38*(1+$H$31)</f>
        <v>#VALUE!</v>
      </c>
      <c r="H25" s="9" t="e">
        <f>+(SUMIFS([16]APU!$K:$K,[16]APU!$A:$A,'CADENA DE VALOR'!$B25,[16]APU!$C:$C,'CADENA DE VALOR'!H$1))*$H$38*(1+$H$31)</f>
        <v>#VALUE!</v>
      </c>
      <c r="I25" s="10" t="e">
        <f>+SUM(E25:H25)</f>
        <v>#VALUE!</v>
      </c>
      <c r="L25" s="18" t="e">
        <f>+(E25+F25+G25+H25)=N25</f>
        <v>#VALUE!</v>
      </c>
      <c r="M25" s="20">
        <f>+VLOOKUP(B25,[16]APU!$D:$K,8,0)*$H$38</f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8" t="s">
        <v>23</v>
      </c>
      <c r="C27" s="138"/>
      <c r="D27" s="138"/>
      <c r="E27" s="138"/>
      <c r="F27" s="138"/>
      <c r="G27" s="138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1" t="s">
        <v>24</v>
      </c>
      <c r="C28" s="131"/>
      <c r="D28" s="131"/>
      <c r="E28" s="131"/>
      <c r="F28" s="131"/>
      <c r="G28" s="131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1" t="s">
        <v>25</v>
      </c>
      <c r="C29" s="131"/>
      <c r="D29" s="131"/>
      <c r="E29" s="131"/>
      <c r="F29" s="131"/>
      <c r="G29" s="131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1" t="s">
        <v>26</v>
      </c>
      <c r="C30" s="131"/>
      <c r="D30" s="131"/>
      <c r="E30" s="131"/>
      <c r="F30" s="131"/>
      <c r="G30" s="131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8" t="s">
        <v>27</v>
      </c>
      <c r="C31" s="138"/>
      <c r="D31" s="138"/>
      <c r="E31" s="138"/>
      <c r="F31" s="138"/>
      <c r="G31" s="138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40" t="s">
        <v>28</v>
      </c>
      <c r="C32" s="140"/>
      <c r="D32" s="140"/>
      <c r="E32" s="140"/>
      <c r="F32" s="140"/>
      <c r="G32" s="140"/>
      <c r="H32" s="140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41" t="s">
        <v>29</v>
      </c>
      <c r="C33" s="141"/>
      <c r="D33" s="141"/>
      <c r="E33" s="141"/>
      <c r="F33" s="141"/>
      <c r="G33" s="141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42" t="s">
        <v>47</v>
      </c>
      <c r="C34" s="143"/>
      <c r="D34" s="143"/>
      <c r="E34" s="143"/>
      <c r="F34" s="143"/>
      <c r="G34" s="144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42" t="s">
        <v>31</v>
      </c>
      <c r="C35" s="143"/>
      <c r="D35" s="143"/>
      <c r="E35" s="143"/>
      <c r="F35" s="143"/>
      <c r="G35" s="144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9" t="s">
        <v>32</v>
      </c>
      <c r="C36" s="139"/>
      <c r="D36" s="139"/>
      <c r="E36" s="139"/>
      <c r="F36" s="139"/>
      <c r="G36" s="139"/>
      <c r="H36" s="139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f>+[16]Datos_Presupuesto!$D$10</f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f>+[16]Datos_Presupuesto!D$9</f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36:H36"/>
    <mergeCell ref="B30:G30"/>
    <mergeCell ref="B31:G31"/>
    <mergeCell ref="B32:H32"/>
    <mergeCell ref="B33:G33"/>
    <mergeCell ref="B35:G35"/>
    <mergeCell ref="B34:G34"/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124</v>
      </c>
      <c r="C6" s="172" t="s">
        <v>17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204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207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208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209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240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19" workbookViewId="0">
      <selection activeCell="F13" sqref="F13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241</v>
      </c>
      <c r="C6" s="172" t="s">
        <v>20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191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192</v>
      </c>
      <c r="D10" s="45" t="s">
        <v>66</v>
      </c>
      <c r="E10" s="51">
        <f>1/'P. GENERAL'!$E$10</f>
        <v>1.287001287001287E-3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30" t="s">
        <v>193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194</v>
      </c>
      <c r="D12" s="45" t="s">
        <v>66</v>
      </c>
      <c r="E12" s="51">
        <f>1/'P. GENERAL'!$E$10</f>
        <v>1.287001287001287E-3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195</v>
      </c>
      <c r="D13" s="45" t="s">
        <v>66</v>
      </c>
      <c r="E13" s="51">
        <f>1/'P. GENERAL'!$E$10</f>
        <v>1.287001287001287E-3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196</v>
      </c>
      <c r="D14" s="45" t="s">
        <v>66</v>
      </c>
      <c r="E14" s="51">
        <f>1/'P. GENERAL'!$E$10</f>
        <v>1.287001287001287E-3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30" t="s">
        <v>197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30" t="s">
        <v>198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30" t="s">
        <v>199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200</v>
      </c>
      <c r="D18" s="51" t="s">
        <v>66</v>
      </c>
      <c r="E18" s="51">
        <f>1/'P. GENERAL'!$E$10</f>
        <v>1.287001287001287E-3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201</v>
      </c>
      <c r="D19" s="51" t="s">
        <v>66</v>
      </c>
      <c r="E19" s="51">
        <f>1/'P. GENERAL'!$E$10</f>
        <v>1.287001287001287E-3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202</v>
      </c>
      <c r="D20" s="51" t="s">
        <v>66</v>
      </c>
      <c r="E20" s="51">
        <f>1/'P. GENERAL'!$E$10</f>
        <v>1.287001287001287E-3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80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149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45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245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73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132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241</v>
      </c>
      <c r="C39" s="54" t="s">
        <v>242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13" workbookViewId="0">
      <selection activeCell="C6" sqref="C6:G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243</v>
      </c>
      <c r="C6" s="172" t="s">
        <v>210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211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212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213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214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215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213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214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215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216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217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218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219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177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178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183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220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221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222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223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224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225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226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227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228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229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230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231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232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212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80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149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45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251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245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73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131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132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243</v>
      </c>
      <c r="C56" s="54" t="s">
        <v>244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6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</row>
    <row r="5" spans="2:104" ht="18.5" x14ac:dyDescent="0.3">
      <c r="B5" s="134" t="s">
        <v>84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</row>
    <row r="6" spans="2:104" s="64" customFormat="1" x14ac:dyDescent="0.35">
      <c r="B6" s="60"/>
      <c r="C6" s="60"/>
      <c r="D6" s="61">
        <f>+[16]Datos_Presupuesto!D10*4</f>
        <v>40</v>
      </c>
      <c r="E6" s="60"/>
      <c r="F6" s="60"/>
      <c r="G6" s="60"/>
      <c r="H6" s="60"/>
      <c r="I6" s="177" t="s">
        <v>85</v>
      </c>
      <c r="J6" s="177"/>
      <c r="K6" s="177"/>
      <c r="L6" s="177"/>
      <c r="M6" s="178" t="s">
        <v>86</v>
      </c>
      <c r="N6" s="178"/>
      <c r="O6" s="178"/>
      <c r="P6" s="178"/>
      <c r="Q6" s="177" t="s">
        <v>87</v>
      </c>
      <c r="R6" s="177"/>
      <c r="S6" s="177"/>
      <c r="T6" s="177"/>
      <c r="U6" s="178" t="s">
        <v>88</v>
      </c>
      <c r="V6" s="178"/>
      <c r="W6" s="178"/>
      <c r="X6" s="178"/>
      <c r="Y6" s="177" t="s">
        <v>89</v>
      </c>
      <c r="Z6" s="177"/>
      <c r="AA6" s="177"/>
      <c r="AB6" s="177"/>
      <c r="AC6" s="178" t="s">
        <v>90</v>
      </c>
      <c r="AD6" s="178"/>
      <c r="AE6" s="178"/>
      <c r="AF6" s="178"/>
      <c r="AG6" s="177" t="s">
        <v>91</v>
      </c>
      <c r="AH6" s="177"/>
      <c r="AI6" s="177"/>
      <c r="AJ6" s="177"/>
      <c r="AK6" s="178" t="s">
        <v>92</v>
      </c>
      <c r="AL6" s="178"/>
      <c r="AM6" s="178"/>
      <c r="AN6" s="178"/>
      <c r="AO6" s="177" t="s">
        <v>93</v>
      </c>
      <c r="AP6" s="177"/>
      <c r="AQ6" s="177"/>
      <c r="AR6" s="177"/>
      <c r="AS6" s="178" t="s">
        <v>94</v>
      </c>
      <c r="AT6" s="178"/>
      <c r="AU6" s="178"/>
      <c r="AV6" s="178"/>
      <c r="AW6" s="177" t="s">
        <v>95</v>
      </c>
      <c r="AX6" s="177"/>
      <c r="AY6" s="177"/>
      <c r="AZ6" s="177"/>
      <c r="BA6" s="178" t="s">
        <v>96</v>
      </c>
      <c r="BB6" s="178"/>
      <c r="BC6" s="178"/>
      <c r="BD6" s="178"/>
      <c r="BE6" s="177" t="s">
        <v>97</v>
      </c>
      <c r="BF6" s="177"/>
      <c r="BG6" s="177"/>
      <c r="BH6" s="177"/>
      <c r="BI6" s="178" t="s">
        <v>98</v>
      </c>
      <c r="BJ6" s="178"/>
      <c r="BK6" s="178"/>
      <c r="BL6" s="178"/>
      <c r="BM6" s="177" t="s">
        <v>99</v>
      </c>
      <c r="BN6" s="177"/>
      <c r="BO6" s="177"/>
      <c r="BP6" s="177"/>
      <c r="BQ6" s="178" t="s">
        <v>100</v>
      </c>
      <c r="BR6" s="178"/>
      <c r="BS6" s="178"/>
      <c r="BT6" s="178"/>
      <c r="BU6" s="177" t="s">
        <v>101</v>
      </c>
      <c r="BV6" s="177"/>
      <c r="BW6" s="177"/>
      <c r="BX6" s="177"/>
      <c r="BY6" s="178" t="s">
        <v>102</v>
      </c>
      <c r="BZ6" s="178"/>
      <c r="CA6" s="178"/>
      <c r="CB6" s="178"/>
      <c r="CC6" s="177" t="s">
        <v>103</v>
      </c>
      <c r="CD6" s="177"/>
      <c r="CE6" s="177"/>
      <c r="CF6" s="177"/>
      <c r="CG6" s="178" t="s">
        <v>104</v>
      </c>
      <c r="CH6" s="178"/>
      <c r="CI6" s="178"/>
      <c r="CJ6" s="178"/>
      <c r="CK6" s="177" t="s">
        <v>105</v>
      </c>
      <c r="CL6" s="177"/>
      <c r="CM6" s="177"/>
      <c r="CN6" s="177"/>
      <c r="CO6" s="178" t="s">
        <v>106</v>
      </c>
      <c r="CP6" s="178"/>
      <c r="CQ6" s="178"/>
      <c r="CR6" s="178"/>
      <c r="CS6" s="177" t="s">
        <v>107</v>
      </c>
      <c r="CT6" s="177"/>
      <c r="CU6" s="177"/>
      <c r="CV6" s="177"/>
      <c r="CW6" s="178" t="s">
        <v>108</v>
      </c>
      <c r="CX6" s="178"/>
      <c r="CY6" s="178"/>
      <c r="CZ6" s="178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f>+'[16]CADENA DE VALOR'!I31*5%</f>
        <v>98108026.604975015</v>
      </c>
      <c r="E8" s="69">
        <v>1</v>
      </c>
      <c r="F8" s="69">
        <f>+G8</f>
        <v>4</v>
      </c>
      <c r="G8" s="70">
        <f>+[16]Datos_Presupuesto!L246</f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tr">
        <f>+VLOOKUP(B9,'[16]CADENA DE VALOR'!B:I,2,0)</f>
        <v>Replanteo y Localización de Usuarios</v>
      </c>
      <c r="D9" s="68">
        <f>+'[16]CADENA DE VALOR'!I11</f>
        <v>148478567.9245173</v>
      </c>
      <c r="E9" s="69">
        <v>5</v>
      </c>
      <c r="F9" s="69">
        <f t="shared" ref="F9:F19" si="7">+E9+G9-1</f>
        <v>8</v>
      </c>
      <c r="G9" s="70">
        <f>+[16]Datos_Presupuesto!L246</f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tr">
        <f>+VLOOKUP(B10,'[16]CADENA DE VALOR'!B:I,2,0)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0" s="68">
        <f>+'[16]CADENA DE VALOR'!I12</f>
        <v>1091107976.3043253</v>
      </c>
      <c r="E10" s="69">
        <f t="shared" ref="E10:E18" si="8">+$F$9+1</f>
        <v>9</v>
      </c>
      <c r="F10" s="69">
        <f t="shared" si="7"/>
        <v>40</v>
      </c>
      <c r="G10" s="70">
        <f>+[16]Datos_Presupuesto!L247</f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tr">
        <f>+VLOOKUP(B11,'[16]CADENA DE VALOR'!B:I,2,0)</f>
        <v>Suministro, Transporte e Instalación de Mastil estructurado de 3 mtrs x160mm con base cuadrada de 330mmx330mm, acero galvanizado, espesor 2.5mm para Modulos de 2 Paneles Solares</v>
      </c>
      <c r="D11" s="68">
        <f>+'[16]CADENA DE VALOR'!I13</f>
        <v>1106137610.2091167</v>
      </c>
      <c r="E11" s="69">
        <f t="shared" si="8"/>
        <v>9</v>
      </c>
      <c r="F11" s="69">
        <f t="shared" si="7"/>
        <v>40</v>
      </c>
      <c r="G11" s="70">
        <f>+[16]Datos_Presupuesto!L248</f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tr">
        <f>+VLOOKUP(B12,'[16]CADENA DE VALOR'!B:I,2,0)</f>
        <v>Suministro, Transporte e Instalación de Controlador MPPT de  60 A a 1500 W con eficiencia superior a 98%</v>
      </c>
      <c r="D12" s="68">
        <f>+'[16]CADENA DE VALOR'!I14</f>
        <v>575228080.93956459</v>
      </c>
      <c r="E12" s="69">
        <f t="shared" si="8"/>
        <v>9</v>
      </c>
      <c r="F12" s="69">
        <f t="shared" si="7"/>
        <v>40</v>
      </c>
      <c r="G12" s="70">
        <f>+[16]Datos_Presupuesto!L249</f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tr">
        <f>+VLOOKUP(B13,'[16]CADENA DE VALOR'!B:I,2,0)</f>
        <v>Suministro, Transporte e Instalación de Batería Litio 200 Ah a 25.6 Vdc con Ciclos 6000 a DoD hasta el 80%</v>
      </c>
      <c r="D13" s="68">
        <f>+'[16]CADENA DE VALOR'!I15</f>
        <v>2279692462.2340236</v>
      </c>
      <c r="E13" s="69">
        <f t="shared" si="8"/>
        <v>9</v>
      </c>
      <c r="F13" s="69">
        <f t="shared" si="7"/>
        <v>40</v>
      </c>
      <c r="G13" s="70">
        <f>+[16]Datos_Presupuesto!L250</f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tr">
        <f>+VLOOKUP(B14,'[16]CADENA DE VALOR'!B:I,2,0)</f>
        <v>Suministro, Transporte e Instalación de Inversor de onda senoidal pura 24 Vdc a 2000 W con eficiencia superior al 91% de -15 a 60 °C</v>
      </c>
      <c r="D14" s="68">
        <f>+'[16]CADENA DE VALOR'!I16</f>
        <v>652531257.99020052</v>
      </c>
      <c r="E14" s="69">
        <f t="shared" si="8"/>
        <v>9</v>
      </c>
      <c r="F14" s="69">
        <f t="shared" si="7"/>
        <v>40</v>
      </c>
      <c r="G14" s="70">
        <f>+[16]Datos_Presupuesto!L251</f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tr">
        <f>+VLOOKUP(B15,'[16]CADENA DE VALOR'!B:I,2,0)</f>
        <v>Suministro, transporte e Instalación de Gabinete para equipos de 84x60x46cm, lamina galvanizada, calibre numero 18, pintura electrostática, Incluye la Excavación de zanja para acometida principal en zona verde de 20X60cm</v>
      </c>
      <c r="D15" s="68">
        <f>+'[16]CADENA DE VALOR'!I17</f>
        <v>1000120675.8820432</v>
      </c>
      <c r="E15" s="69">
        <f t="shared" si="8"/>
        <v>9</v>
      </c>
      <c r="F15" s="69">
        <f t="shared" si="7"/>
        <v>40</v>
      </c>
      <c r="G15" s="70">
        <f>+[16]Datos_Presupuesto!L252</f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tr">
        <f>+VLOOKUP(B16,'[16]CADENA DE VALOR'!B:I,2,0)</f>
        <v>Medidor prepago monofásico con sistema de gestión de recaudo con comunicación off line, Alambrado tipo riel DIN 120V-220V 5A (80A) (Unidad de Control de Medición+ Control de interface de usuario)</v>
      </c>
      <c r="D16" s="68">
        <f>+'[16]CADENA DE VALOR'!I21</f>
        <v>581943695.27983427</v>
      </c>
      <c r="E16" s="69">
        <f t="shared" si="8"/>
        <v>9</v>
      </c>
      <c r="F16" s="69">
        <f t="shared" si="7"/>
        <v>40</v>
      </c>
      <c r="G16" s="70">
        <f>+[16]Datos_Presupuesto!L253</f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tr">
        <f>+VLOOKUP(B17,'[16]CADENA DE VALOR'!B:I,2,0)</f>
        <v xml:space="preserve">Sistema de puesta a tierra  con varilla de cobre 2,4m x 5/8" tratamiento de suelos </v>
      </c>
      <c r="D17" s="68">
        <f>+'[16]CADENA DE VALOR'!I18</f>
        <v>335798892.84188575</v>
      </c>
      <c r="E17" s="69">
        <f t="shared" si="8"/>
        <v>9</v>
      </c>
      <c r="F17" s="69">
        <f t="shared" si="7"/>
        <v>40</v>
      </c>
      <c r="G17" s="70">
        <f>+[16]Datos_Presupuesto!L254</f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tr">
        <f>+VLOOKUP(B18,'[16]CADENA DE VALOR'!B:I,2,0)</f>
        <v>Suministro, transporte e instalación de kit basico de instalaciones internas ( (5) salidas de iluminación de led 10W a 120v y (5) salidas tomacorrientes doble con polo a tierra 120V 15A)</v>
      </c>
      <c r="D18" s="68">
        <f>+'[16]CADENA DE VALOR'!I25</f>
        <v>705573433.54398787</v>
      </c>
      <c r="E18" s="69">
        <f t="shared" si="8"/>
        <v>9</v>
      </c>
      <c r="F18" s="69">
        <f t="shared" si="7"/>
        <v>40</v>
      </c>
      <c r="G18" s="70">
        <f>+[16]Datos_Presupuesto!L255</f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f>+'[16]CADENA DE VALOR'!I31*15%</f>
        <v>294324079.81492501</v>
      </c>
      <c r="E19" s="69">
        <f>+F18+1</f>
        <v>41</v>
      </c>
      <c r="F19" s="69">
        <f t="shared" si="7"/>
        <v>44</v>
      </c>
      <c r="G19" s="70">
        <f>+[16]Datos_Presupuesto!L246</f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tr">
        <f>+'[16]CADENA DE VALOR'!B28</f>
        <v>ADMINISTRACIÓN</v>
      </c>
      <c r="D21" s="71">
        <f>+'[16]CADENA DE VALOR'!I31*80%</f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tr">
        <f>+'[16]CADENA DE VALOR'!B33</f>
        <v>INTERVENTORÍA TÉCNICA</v>
      </c>
      <c r="D22" s="71">
        <f>+'[16]CADENA DE VALOR'!I33</f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tr">
        <f>+'[16]CADENA DE VALOR'!B34</f>
        <v>APOYO A LA SUPERVISIÓN</v>
      </c>
      <c r="D23" s="71">
        <f>+'[16]CADENA DE VALOR'!I34</f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tr">
        <f>+'[16]CADENA DE VALOR'!B35</f>
        <v>CAPACITACIÓN A USUARIOS</v>
      </c>
      <c r="D24" s="71">
        <f>+'[16]CADENA DE VALOR'!I35</f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tr">
        <f>+'[16]CADENA DE VALOR'!B36</f>
        <v>TOTAL PROYECTO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9" t="s">
        <v>116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tr">
        <f>+[16]Datos_Presupuesto!C4</f>
        <v>DAVID MONTAÑO OLMEDO</v>
      </c>
    </row>
    <row r="67" spans="3:3" x14ac:dyDescent="0.3">
      <c r="C67" s="89" t="str">
        <f>+[16]Datos_Presupuesto!C5</f>
        <v>1088262917 - CL205-91010</v>
      </c>
    </row>
    <row r="68" spans="3:3" x14ac:dyDescent="0.3">
      <c r="C68" s="90" t="str">
        <f>+[16]Datos_Presupuesto!C6</f>
        <v>INGENIERO ELECTRICISTA</v>
      </c>
    </row>
  </sheetData>
  <mergeCells count="27"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1"/>
  <sheetViews>
    <sheetView tabSelected="1" topLeftCell="A10" workbookViewId="0">
      <selection activeCell="C13" sqref="C13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9" t="s">
        <v>253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4" x14ac:dyDescent="0.35">
      <c r="B4" s="126"/>
      <c r="C4" s="126"/>
    </row>
    <row r="5" spans="2:14" ht="22" customHeight="1" x14ac:dyDescent="0.35">
      <c r="B5" s="156" t="s">
        <v>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7" spans="2:14" ht="14.5" customHeight="1" x14ac:dyDescent="0.35">
      <c r="B7" s="158" t="s">
        <v>1</v>
      </c>
      <c r="C7" s="159" t="s">
        <v>2</v>
      </c>
      <c r="D7" s="165" t="s">
        <v>3</v>
      </c>
      <c r="E7" s="166"/>
      <c r="F7" s="166"/>
      <c r="G7" s="166"/>
      <c r="H7" s="166"/>
      <c r="I7" s="166"/>
      <c r="J7" s="167"/>
      <c r="K7" s="161" t="s">
        <v>4</v>
      </c>
      <c r="M7" s="163" t="s">
        <v>5</v>
      </c>
    </row>
    <row r="8" spans="2:14" ht="30" customHeight="1" x14ac:dyDescent="0.35">
      <c r="B8" s="158"/>
      <c r="C8" s="160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62"/>
      <c r="M8" s="164"/>
      <c r="N8" s="116"/>
    </row>
    <row r="9" spans="2:14" ht="29.5" customHeight="1" x14ac:dyDescent="0.35">
      <c r="B9" s="122">
        <v>1</v>
      </c>
      <c r="C9" s="151" t="s">
        <v>12</v>
      </c>
      <c r="D9" s="152"/>
      <c r="E9" s="152"/>
      <c r="F9" s="152"/>
      <c r="G9" s="152"/>
      <c r="H9" s="152"/>
      <c r="I9" s="152"/>
      <c r="J9" s="152"/>
      <c r="K9" s="153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v>777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v>777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v>777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249</v>
      </c>
      <c r="D13" s="97" t="s">
        <v>66</v>
      </c>
      <c r="E13" s="97">
        <v>777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v>777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v>777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246</v>
      </c>
      <c r="D16" s="97" t="s">
        <v>66</v>
      </c>
      <c r="E16" s="97">
        <v>777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v>777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4" t="s">
        <v>19</v>
      </c>
      <c r="D18" s="154"/>
      <c r="E18" s="154"/>
      <c r="F18" s="154"/>
      <c r="G18" s="154"/>
      <c r="H18" s="154"/>
      <c r="I18" s="154"/>
      <c r="J18" s="154"/>
      <c r="K18" s="154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v>777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4" t="s">
        <v>22</v>
      </c>
      <c r="D20" s="154"/>
      <c r="E20" s="154"/>
      <c r="F20" s="154"/>
      <c r="G20" s="154"/>
      <c r="H20" s="154"/>
      <c r="I20" s="154"/>
      <c r="J20" s="154"/>
      <c r="K20" s="154"/>
      <c r="M20" s="94"/>
    </row>
    <row r="21" spans="2:15 16384:16384" ht="45" customHeight="1" x14ac:dyDescent="0.35">
      <c r="B21" s="95">
        <v>3.1</v>
      </c>
      <c r="C21" s="96" t="s">
        <v>247</v>
      </c>
      <c r="D21" s="97" t="s">
        <v>66</v>
      </c>
      <c r="E21" s="97">
        <v>777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8" t="s">
        <v>23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00"/>
      <c r="M22" s="98"/>
    </row>
    <row r="23" spans="2:15 16384:16384" ht="14.5" customHeight="1" x14ac:dyDescent="0.35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00"/>
      <c r="M23" s="101"/>
    </row>
    <row r="24" spans="2:15 16384:16384" ht="15.75" customHeight="1" x14ac:dyDescent="0.35">
      <c r="B24" s="146" t="s">
        <v>24</v>
      </c>
      <c r="C24" s="146"/>
      <c r="D24" s="146"/>
      <c r="E24" s="146"/>
      <c r="F24" s="146"/>
      <c r="G24" s="146"/>
      <c r="H24" s="146"/>
      <c r="I24" s="146"/>
      <c r="J24" s="146"/>
      <c r="K24" s="102" t="s">
        <v>50</v>
      </c>
      <c r="L24" s="103"/>
      <c r="M24" s="98"/>
      <c r="N24" s="104"/>
      <c r="O24" s="145"/>
    </row>
    <row r="25" spans="2:15 16384:16384" ht="15.75" customHeight="1" x14ac:dyDescent="0.35">
      <c r="B25" s="146" t="s">
        <v>25</v>
      </c>
      <c r="C25" s="146"/>
      <c r="D25" s="146"/>
      <c r="E25" s="146"/>
      <c r="F25" s="146"/>
      <c r="G25" s="146"/>
      <c r="H25" s="146"/>
      <c r="I25" s="146"/>
      <c r="J25" s="146"/>
      <c r="K25" s="102" t="s">
        <v>50</v>
      </c>
      <c r="L25" s="103"/>
      <c r="M25" s="98"/>
      <c r="N25" s="104"/>
      <c r="O25" s="145"/>
    </row>
    <row r="26" spans="2:15 16384:16384" ht="15.75" customHeight="1" x14ac:dyDescent="0.35">
      <c r="B26" s="146" t="s">
        <v>26</v>
      </c>
      <c r="C26" s="146"/>
      <c r="D26" s="146"/>
      <c r="E26" s="146"/>
      <c r="F26" s="146"/>
      <c r="G26" s="146"/>
      <c r="H26" s="146"/>
      <c r="I26" s="146"/>
      <c r="J26" s="146"/>
      <c r="K26" s="102" t="s">
        <v>50</v>
      </c>
      <c r="L26" s="103"/>
      <c r="M26" s="98"/>
      <c r="N26" s="104"/>
      <c r="O26" s="145"/>
    </row>
    <row r="27" spans="2:15 16384:16384" ht="15.75" customHeight="1" x14ac:dyDescent="0.35">
      <c r="B27" s="147" t="s">
        <v>27</v>
      </c>
      <c r="C27" s="147"/>
      <c r="D27" s="147"/>
      <c r="E27" s="147"/>
      <c r="F27" s="147"/>
      <c r="G27" s="147"/>
      <c r="H27" s="147"/>
      <c r="I27" s="147"/>
      <c r="J27" s="147"/>
      <c r="K27" s="98"/>
      <c r="L27" s="103"/>
      <c r="M27" s="98"/>
      <c r="N27" s="104"/>
      <c r="O27" s="145"/>
      <c r="XFD27" s="105"/>
    </row>
    <row r="28" spans="2:15 16384:16384" ht="15.75" customHeight="1" x14ac:dyDescent="0.35">
      <c r="B28" s="148" t="s">
        <v>28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03"/>
      <c r="M28" s="106"/>
      <c r="N28" s="104"/>
    </row>
    <row r="29" spans="2:15 16384:16384" ht="15.75" customHeight="1" x14ac:dyDescent="0.35">
      <c r="B29" s="146" t="s">
        <v>30</v>
      </c>
      <c r="C29" s="146"/>
      <c r="D29" s="146"/>
      <c r="E29" s="146"/>
      <c r="F29" s="146"/>
      <c r="G29" s="146"/>
      <c r="H29" s="146"/>
      <c r="I29" s="146"/>
      <c r="J29" s="146"/>
      <c r="K29" s="102" t="s">
        <v>50</v>
      </c>
      <c r="L29" s="103"/>
      <c r="M29" s="98"/>
      <c r="N29" s="104"/>
      <c r="O29" s="107"/>
    </row>
    <row r="30" spans="2:15 16384:16384" ht="15.75" customHeight="1" x14ac:dyDescent="0.35">
      <c r="B30" s="115"/>
      <c r="C30" s="108"/>
      <c r="D30" s="108"/>
      <c r="E30" s="108"/>
      <c r="F30" s="108"/>
      <c r="G30" s="108"/>
      <c r="H30" s="108"/>
      <c r="I30" s="108"/>
      <c r="J30" s="108"/>
      <c r="K30" s="109"/>
      <c r="L30" s="103"/>
      <c r="M30" s="109"/>
      <c r="N30" s="104"/>
      <c r="O30" s="107"/>
    </row>
    <row r="31" spans="2:15 16384:16384" ht="14.5" customHeight="1" x14ac:dyDescent="0.35">
      <c r="B31" s="148" t="s">
        <v>32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03"/>
      <c r="M31" s="106"/>
      <c r="O31" s="110"/>
    </row>
    <row r="32" spans="2:15 16384:16384" x14ac:dyDescent="0.35">
      <c r="C32" s="111"/>
      <c r="D32" s="112"/>
    </row>
    <row r="35" spans="10:12" x14ac:dyDescent="0.35">
      <c r="J35" s="113"/>
      <c r="L35" s="114"/>
    </row>
    <row r="36" spans="10:12" x14ac:dyDescent="0.35">
      <c r="J36" s="113"/>
      <c r="L36" s="114"/>
    </row>
    <row r="37" spans="10:12" x14ac:dyDescent="0.35">
      <c r="J37" s="113"/>
      <c r="L37" s="114"/>
    </row>
    <row r="38" spans="10:12" x14ac:dyDescent="0.35">
      <c r="J38" s="113"/>
      <c r="L38" s="114"/>
    </row>
    <row r="39" spans="10:12" x14ac:dyDescent="0.35">
      <c r="J39" s="113"/>
      <c r="L39" s="114"/>
    </row>
    <row r="40" spans="10:12" x14ac:dyDescent="0.35">
      <c r="J40" s="113"/>
      <c r="L40" s="114"/>
    </row>
    <row r="41" spans="10:12" x14ac:dyDescent="0.35">
      <c r="J41" s="113"/>
    </row>
  </sheetData>
  <mergeCells count="20">
    <mergeCell ref="B31:K31"/>
    <mergeCell ref="B28:K28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  <mergeCell ref="O24:O27"/>
    <mergeCell ref="B29:J29"/>
    <mergeCell ref="B24:J24"/>
    <mergeCell ref="B25:J25"/>
    <mergeCell ref="B26:J26"/>
    <mergeCell ref="B27:J2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13"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117</v>
      </c>
      <c r="C6" s="172" t="s">
        <v>13</v>
      </c>
      <c r="D6" s="173"/>
      <c r="E6" s="173"/>
      <c r="F6" s="173"/>
      <c r="G6" s="174"/>
      <c r="H6" s="43" t="s">
        <v>52</v>
      </c>
      <c r="I6" s="43" t="s">
        <v>53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126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127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128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45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129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73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130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131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132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233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40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118</v>
      </c>
      <c r="C6" s="172" t="s">
        <v>14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133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134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137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139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140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142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143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144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145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146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147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148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80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149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45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251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245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73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131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132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150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234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34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119</v>
      </c>
      <c r="C6" s="172" t="s">
        <v>125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151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153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154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155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156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157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158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159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160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80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149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45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251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245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73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131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162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235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6" workbookViewId="0">
      <selection activeCell="C14" sqref="C1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120</v>
      </c>
      <c r="C6" s="172" t="s">
        <v>249</v>
      </c>
      <c r="D6" s="173"/>
      <c r="E6" s="173"/>
      <c r="F6" s="173"/>
      <c r="G6" s="174"/>
      <c r="H6" s="43" t="s">
        <v>52</v>
      </c>
      <c r="I6" s="43" t="s">
        <v>53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248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163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164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166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236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121</v>
      </c>
      <c r="C6" s="172" t="s">
        <v>167</v>
      </c>
      <c r="D6" s="173"/>
      <c r="E6" s="173"/>
      <c r="F6" s="173"/>
      <c r="G6" s="174"/>
      <c r="H6" s="43" t="s">
        <v>52</v>
      </c>
      <c r="I6" s="43" t="s">
        <v>66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168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169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170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163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143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80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149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45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245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73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131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237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122</v>
      </c>
      <c r="C6" s="172" t="s">
        <v>16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163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165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173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31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123</v>
      </c>
      <c r="C6" s="172" t="s">
        <v>250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174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175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176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178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179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180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181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140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182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183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148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184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185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186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187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188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189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190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80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149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45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251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245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73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131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132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239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2026-03-12T14:04:02Z</dcterms:modified>
  <cp:category/>
  <cp:contentStatus/>
</cp:coreProperties>
</file>