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gomez\Documents\AGOMEZ\SOLICTIDUDES PUBLICAS\2024\SPO-006- GENSA 2024 PUBLICA CONSULTORIA IPSE\"/>
    </mc:Choice>
  </mc:AlternateContent>
  <bookViews>
    <workbookView xWindow="0" yWindow="0" windowWidth="28800" windowHeight="12330" tabRatio="836" firstSheet="26" activeTab="38"/>
  </bookViews>
  <sheets>
    <sheet name="ANEXO 3 - CONSOLIDADO COM." sheetId="17" r:id="rId1"/>
    <sheet name="PERSONAL ADMINISTRATIVO" sheetId="14" r:id="rId2"/>
    <sheet name="CAÑO SECO" sheetId="2" r:id="rId3"/>
    <sheet name="COCO ARENAL" sheetId="3" r:id="rId4"/>
    <sheet name="PLAYA AGUIRRE" sheetId="4" r:id="rId5"/>
    <sheet name="PLAYA BONITA" sheetId="6" r:id="rId6"/>
    <sheet name="REGADERO" sheetId="7" r:id="rId7"/>
    <sheet name="SALAQUISITO" sheetId="8" r:id="rId8"/>
    <sheet name="VILLA NUEVA TAMBORAL" sheetId="9" r:id="rId9"/>
    <sheet name="SAN JOSÉ TAMBORAL" sheetId="10" r:id="rId10"/>
    <sheet name="NEGRIA-ITSMINA" sheetId="11" r:id="rId11"/>
    <sheet name="CHAMBACÚ" sheetId="12" r:id="rId12"/>
    <sheet name="DOIDÓ" sheetId="13" r:id="rId13"/>
    <sheet name="PUERTO MURILLO" sheetId="15" r:id="rId14"/>
    <sheet name="NOANAMÁ" sheetId="18" r:id="rId15"/>
    <sheet name="SANTA MARÍA" sheetId="19" r:id="rId16"/>
    <sheet name="PERRÚ" sheetId="20" r:id="rId17"/>
    <sheet name="TRAPICHE" sheetId="21" r:id="rId18"/>
    <sheet name="POTEDÓ" sheetId="22" r:id="rId19"/>
    <sheet name="NUEVO AMANECER" sheetId="23" r:id="rId20"/>
    <sheet name="COCOBÉ" sheetId="24" r:id="rId21"/>
    <sheet name="CUCURRIPI" sheetId="25" r:id="rId22"/>
    <sheet name="COPAMÁ" sheetId="26" r:id="rId23"/>
    <sheet name="PTO LIMÓN" sheetId="27" r:id="rId24"/>
    <sheet name="TORDÓ" sheetId="28" r:id="rId25"/>
    <sheet name="GUACHAL" sheetId="29" r:id="rId26"/>
    <sheet name="CORRIENTE PALO" sheetId="30" r:id="rId27"/>
    <sheet name="PTO MURILLO L.S." sheetId="31" r:id="rId28"/>
    <sheet name="MUGUINDÓ" sheetId="32" r:id="rId29"/>
    <sheet name="TAPARAL" sheetId="33" r:id="rId30"/>
    <sheet name="JOVÍ-NUQUÍ" sheetId="34" r:id="rId31"/>
    <sheet name="CARURÚ" sheetId="35" r:id="rId32"/>
    <sheet name="RÍO MURINDÓ Y CHAGERADO" sheetId="36" r:id="rId33"/>
    <sheet name="PLAYITA SAN FRANCISCO" sheetId="37" r:id="rId34"/>
    <sheet name="NOANAMITO" sheetId="39" r:id="rId35"/>
    <sheet name="CACAHUAL" sheetId="40" r:id="rId36"/>
    <sheet name="ROBERTO PAYÁN" sheetId="41" r:id="rId37"/>
    <sheet name="COYAIMA" sheetId="42" r:id="rId38"/>
    <sheet name="CHIGORODÓ" sheetId="43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123Graph_C" localSheetId="35" hidden="1">#REF!</definedName>
    <definedName name="__123Graph_C" localSheetId="31" hidden="1">#REF!</definedName>
    <definedName name="__123Graph_C" localSheetId="11" hidden="1">#REF!</definedName>
    <definedName name="__123Graph_C" localSheetId="38" hidden="1">#REF!</definedName>
    <definedName name="__123Graph_C" localSheetId="3" hidden="1">#REF!</definedName>
    <definedName name="__123Graph_C" localSheetId="20" hidden="1">#REF!</definedName>
    <definedName name="__123Graph_C" localSheetId="22" hidden="1">#REF!</definedName>
    <definedName name="__123Graph_C" localSheetId="26" hidden="1">#REF!</definedName>
    <definedName name="__123Graph_C" localSheetId="37" hidden="1">#REF!</definedName>
    <definedName name="__123Graph_C" localSheetId="21" hidden="1">#REF!</definedName>
    <definedName name="__123Graph_C" localSheetId="12">#REF!</definedName>
    <definedName name="__123Graph_C" localSheetId="25" hidden="1">#REF!</definedName>
    <definedName name="__123Graph_C" localSheetId="30" hidden="1">#REF!</definedName>
    <definedName name="__123Graph_C" localSheetId="28" hidden="1">#REF!</definedName>
    <definedName name="__123Graph_C" localSheetId="10" hidden="1">#REF!</definedName>
    <definedName name="__123Graph_C" localSheetId="14" hidden="1">#REF!</definedName>
    <definedName name="__123Graph_C" localSheetId="34" hidden="1">#REF!</definedName>
    <definedName name="__123Graph_C" localSheetId="19">#REF!</definedName>
    <definedName name="__123Graph_C" localSheetId="16">#REF!</definedName>
    <definedName name="__123Graph_C" localSheetId="1">#REF!</definedName>
    <definedName name="__123Graph_C" localSheetId="4" hidden="1">#REF!</definedName>
    <definedName name="__123Graph_C" localSheetId="5" hidden="1">#REF!</definedName>
    <definedName name="__123Graph_C" localSheetId="33" hidden="1">#REF!</definedName>
    <definedName name="__123Graph_C" localSheetId="18" hidden="1">#REF!</definedName>
    <definedName name="__123Graph_C" localSheetId="23" hidden="1">#REF!</definedName>
    <definedName name="__123Graph_C" localSheetId="27" hidden="1">#REF!</definedName>
    <definedName name="__123Graph_C" localSheetId="13" hidden="1">#REF!</definedName>
    <definedName name="__123Graph_C" localSheetId="6" hidden="1">#REF!</definedName>
    <definedName name="__123Graph_C" localSheetId="32" hidden="1">#REF!</definedName>
    <definedName name="__123Graph_C" localSheetId="36" hidden="1">#REF!</definedName>
    <definedName name="__123Graph_C" localSheetId="7" hidden="1">#REF!</definedName>
    <definedName name="__123Graph_C" localSheetId="9" hidden="1">#REF!</definedName>
    <definedName name="__123Graph_C" localSheetId="15" hidden="1">#REF!</definedName>
    <definedName name="__123Graph_C" localSheetId="29" hidden="1">#REF!</definedName>
    <definedName name="__123Graph_C" localSheetId="24" hidden="1">#REF!</definedName>
    <definedName name="__123Graph_C" localSheetId="17">#REF!</definedName>
    <definedName name="__123Graph_C" localSheetId="8" hidden="1">#REF!</definedName>
    <definedName name="__123Graph_C" hidden="1">#REF!</definedName>
    <definedName name="__123Graph_E" localSheetId="35" hidden="1">#REF!</definedName>
    <definedName name="__123Graph_E" localSheetId="31" hidden="1">#REF!</definedName>
    <definedName name="__123Graph_E" localSheetId="11" hidden="1">#REF!</definedName>
    <definedName name="__123Graph_E" localSheetId="38" hidden="1">#REF!</definedName>
    <definedName name="__123Graph_E" localSheetId="3" hidden="1">#REF!</definedName>
    <definedName name="__123Graph_E" localSheetId="20" hidden="1">#REF!</definedName>
    <definedName name="__123Graph_E" localSheetId="22" hidden="1">#REF!</definedName>
    <definedName name="__123Graph_E" localSheetId="26" hidden="1">#REF!</definedName>
    <definedName name="__123Graph_E" localSheetId="37" hidden="1">#REF!</definedName>
    <definedName name="__123Graph_E" localSheetId="21" hidden="1">#REF!</definedName>
    <definedName name="__123Graph_E" localSheetId="12">#REF!</definedName>
    <definedName name="__123Graph_E" localSheetId="25" hidden="1">#REF!</definedName>
    <definedName name="__123Graph_E" localSheetId="30" hidden="1">#REF!</definedName>
    <definedName name="__123Graph_E" localSheetId="28" hidden="1">#REF!</definedName>
    <definedName name="__123Graph_E" localSheetId="10" hidden="1">#REF!</definedName>
    <definedName name="__123Graph_E" localSheetId="14" hidden="1">#REF!</definedName>
    <definedName name="__123Graph_E" localSheetId="34" hidden="1">#REF!</definedName>
    <definedName name="__123Graph_E" localSheetId="19">#REF!</definedName>
    <definedName name="__123Graph_E" localSheetId="16">#REF!</definedName>
    <definedName name="__123Graph_E" localSheetId="1">#REF!</definedName>
    <definedName name="__123Graph_E" localSheetId="4" hidden="1">#REF!</definedName>
    <definedName name="__123Graph_E" localSheetId="5" hidden="1">#REF!</definedName>
    <definedName name="__123Graph_E" localSheetId="33" hidden="1">#REF!</definedName>
    <definedName name="__123Graph_E" localSheetId="18" hidden="1">#REF!</definedName>
    <definedName name="__123Graph_E" localSheetId="23" hidden="1">#REF!</definedName>
    <definedName name="__123Graph_E" localSheetId="27" hidden="1">#REF!</definedName>
    <definedName name="__123Graph_E" localSheetId="13" hidden="1">#REF!</definedName>
    <definedName name="__123Graph_E" localSheetId="6" hidden="1">#REF!</definedName>
    <definedName name="__123Graph_E" localSheetId="32" hidden="1">#REF!</definedName>
    <definedName name="__123Graph_E" localSheetId="36" hidden="1">#REF!</definedName>
    <definedName name="__123Graph_E" localSheetId="7" hidden="1">#REF!</definedName>
    <definedName name="__123Graph_E" localSheetId="9" hidden="1">#REF!</definedName>
    <definedName name="__123Graph_E" localSheetId="15" hidden="1">#REF!</definedName>
    <definedName name="__123Graph_E" localSheetId="29" hidden="1">#REF!</definedName>
    <definedName name="__123Graph_E" localSheetId="24" hidden="1">#REF!</definedName>
    <definedName name="__123Graph_E" localSheetId="17">#REF!</definedName>
    <definedName name="__123Graph_E" localSheetId="8" hidden="1">#REF!</definedName>
    <definedName name="__123Graph_E" hidden="1">#REF!</definedName>
    <definedName name="__123Graph_F" localSheetId="11" hidden="1">#REF!</definedName>
    <definedName name="__123Graph_F" localSheetId="3" hidden="1">#REF!</definedName>
    <definedName name="__123Graph_F" localSheetId="26" hidden="1">#REF!</definedName>
    <definedName name="__123Graph_F" localSheetId="12">#REF!</definedName>
    <definedName name="__123Graph_F" localSheetId="25" hidden="1">#REF!</definedName>
    <definedName name="__123Graph_F" localSheetId="28" hidden="1">#REF!</definedName>
    <definedName name="__123Graph_F" localSheetId="10" hidden="1">#REF!</definedName>
    <definedName name="__123Graph_F" localSheetId="19" hidden="1">#REF!</definedName>
    <definedName name="__123Graph_F" localSheetId="1">#REF!</definedName>
    <definedName name="__123Graph_F" localSheetId="4" hidden="1">#REF!</definedName>
    <definedName name="__123Graph_F" localSheetId="5" hidden="1">#REF!</definedName>
    <definedName name="__123Graph_F" localSheetId="27" hidden="1">#REF!</definedName>
    <definedName name="__123Graph_F" localSheetId="13" hidden="1">#REF!</definedName>
    <definedName name="__123Graph_F" localSheetId="6" hidden="1">#REF!</definedName>
    <definedName name="__123Graph_F" localSheetId="7" hidden="1">#REF!</definedName>
    <definedName name="__123Graph_F" localSheetId="9" hidden="1">#REF!</definedName>
    <definedName name="__123Graph_F" localSheetId="29" hidden="1">#REF!</definedName>
    <definedName name="__123Graph_F" localSheetId="17" hidden="1">#REF!</definedName>
    <definedName name="__123Graph_F" localSheetId="8" hidden="1">#REF!</definedName>
    <definedName name="__123Graph_F" hidden="1">#REF!</definedName>
    <definedName name="__123Graph_X" localSheetId="11" hidden="1">#REF!</definedName>
    <definedName name="__123Graph_X" localSheetId="3" hidden="1">#REF!</definedName>
    <definedName name="__123Graph_X" localSheetId="26" hidden="1">#REF!</definedName>
    <definedName name="__123Graph_X" localSheetId="12">#REF!</definedName>
    <definedName name="__123Graph_X" localSheetId="25" hidden="1">#REF!</definedName>
    <definedName name="__123Graph_X" localSheetId="28" hidden="1">#REF!</definedName>
    <definedName name="__123Graph_X" localSheetId="10" hidden="1">#REF!</definedName>
    <definedName name="__123Graph_X" localSheetId="19" hidden="1">#REF!</definedName>
    <definedName name="__123Graph_X" localSheetId="1">#REF!</definedName>
    <definedName name="__123Graph_X" localSheetId="4" hidden="1">#REF!</definedName>
    <definedName name="__123Graph_X" localSheetId="5" hidden="1">#REF!</definedName>
    <definedName name="__123Graph_X" localSheetId="27" hidden="1">#REF!</definedName>
    <definedName name="__123Graph_X" localSheetId="13" hidden="1">#REF!</definedName>
    <definedName name="__123Graph_X" localSheetId="6" hidden="1">#REF!</definedName>
    <definedName name="__123Graph_X" localSheetId="7" hidden="1">#REF!</definedName>
    <definedName name="__123Graph_X" localSheetId="9" hidden="1">#REF!</definedName>
    <definedName name="__123Graph_X" localSheetId="29" hidden="1">#REF!</definedName>
    <definedName name="__123Graph_X" localSheetId="17" hidden="1">#REF!</definedName>
    <definedName name="__123Graph_X" localSheetId="8" hidden="1">#REF!</definedName>
    <definedName name="__123Graph_X" hidden="1">#REF!</definedName>
    <definedName name="_xlnm._FilterDatabase" localSheetId="0" hidden="1">'ANEXO 3 - CONSOLIDADO COM.'!$B$5:$E$42</definedName>
    <definedName name="_Key1" localSheetId="31" hidden="1">#REF!</definedName>
    <definedName name="_Key1" localSheetId="11" hidden="1">#REF!</definedName>
    <definedName name="_Key1" localSheetId="3" hidden="1">#REF!</definedName>
    <definedName name="_Key1" localSheetId="26" hidden="1">#REF!</definedName>
    <definedName name="_Key1" localSheetId="12">#REF!</definedName>
    <definedName name="_Key1" localSheetId="25" hidden="1">#REF!</definedName>
    <definedName name="_Key1" localSheetId="28" hidden="1">#REF!</definedName>
    <definedName name="_Key1" localSheetId="10" hidden="1">#REF!</definedName>
    <definedName name="_Key1" localSheetId="19" hidden="1">#REF!</definedName>
    <definedName name="_Key1" localSheetId="1">#REF!</definedName>
    <definedName name="_Key1" localSheetId="4" hidden="1">#REF!</definedName>
    <definedName name="_Key1" localSheetId="5" hidden="1">#REF!</definedName>
    <definedName name="_Key1" localSheetId="27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Key1" localSheetId="9" hidden="1">#REF!</definedName>
    <definedName name="_Key1" localSheetId="29" hidden="1">#REF!</definedName>
    <definedName name="_Key1" localSheetId="17" hidden="1">#REF!</definedName>
    <definedName name="_Key1" localSheetId="8" hidden="1">#REF!</definedName>
    <definedName name="_Key1" hidden="1">#REF!</definedName>
    <definedName name="_Key2" localSheetId="31" hidden="1">#REF!</definedName>
    <definedName name="_Key2" localSheetId="11" hidden="1">#REF!</definedName>
    <definedName name="_Key2" localSheetId="3" hidden="1">#REF!</definedName>
    <definedName name="_Key2" localSheetId="26" hidden="1">#REF!</definedName>
    <definedName name="_Key2" localSheetId="12">#REF!</definedName>
    <definedName name="_Key2" localSheetId="25" hidden="1">#REF!</definedName>
    <definedName name="_Key2" localSheetId="28" hidden="1">#REF!</definedName>
    <definedName name="_Key2" localSheetId="10" hidden="1">#REF!</definedName>
    <definedName name="_Key2" localSheetId="19" hidden="1">#REF!</definedName>
    <definedName name="_Key2" localSheetId="1">#REF!</definedName>
    <definedName name="_Key2" localSheetId="4" hidden="1">#REF!</definedName>
    <definedName name="_Key2" localSheetId="5" hidden="1">#REF!</definedName>
    <definedName name="_Key2" localSheetId="27" hidden="1">#REF!</definedName>
    <definedName name="_Key2" localSheetId="13" hidden="1">#REF!</definedName>
    <definedName name="_Key2" localSheetId="6" hidden="1">#REF!</definedName>
    <definedName name="_Key2" localSheetId="7" hidden="1">#REF!</definedName>
    <definedName name="_Key2" localSheetId="9" hidden="1">#REF!</definedName>
    <definedName name="_Key2" localSheetId="29" hidden="1">#REF!</definedName>
    <definedName name="_Key2" localSheetId="17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Parse_Out" localSheetId="35" hidden="1">#REF!</definedName>
    <definedName name="_Parse_Out" localSheetId="31" hidden="1">#REF!</definedName>
    <definedName name="_Parse_Out" localSheetId="11" hidden="1">#REF!</definedName>
    <definedName name="_Parse_Out" localSheetId="38" hidden="1">#REF!</definedName>
    <definedName name="_Parse_Out" localSheetId="3" hidden="1">#REF!</definedName>
    <definedName name="_Parse_Out" localSheetId="20" hidden="1">#REF!</definedName>
    <definedName name="_Parse_Out" localSheetId="22" hidden="1">#REF!</definedName>
    <definedName name="_Parse_Out" localSheetId="26" hidden="1">#REF!</definedName>
    <definedName name="_Parse_Out" localSheetId="37" hidden="1">#REF!</definedName>
    <definedName name="_Parse_Out" localSheetId="21" hidden="1">#REF!</definedName>
    <definedName name="_Parse_Out" localSheetId="12">#REF!</definedName>
    <definedName name="_Parse_Out" localSheetId="25" hidden="1">#REF!</definedName>
    <definedName name="_Parse_Out" localSheetId="30" hidden="1">#REF!</definedName>
    <definedName name="_Parse_Out" localSheetId="28" hidden="1">#REF!</definedName>
    <definedName name="_Parse_Out" localSheetId="10" hidden="1">#REF!</definedName>
    <definedName name="_Parse_Out" localSheetId="14" hidden="1">#REF!</definedName>
    <definedName name="_Parse_Out" localSheetId="34" hidden="1">#REF!</definedName>
    <definedName name="_Parse_Out" localSheetId="19">#REF!</definedName>
    <definedName name="_Parse_Out" localSheetId="16">#REF!</definedName>
    <definedName name="_Parse_Out" localSheetId="1">#REF!</definedName>
    <definedName name="_Parse_Out" localSheetId="4" hidden="1">#REF!</definedName>
    <definedName name="_Parse_Out" localSheetId="5" hidden="1">#REF!</definedName>
    <definedName name="_Parse_Out" localSheetId="33" hidden="1">#REF!</definedName>
    <definedName name="_Parse_Out" localSheetId="18" hidden="1">#REF!</definedName>
    <definedName name="_Parse_Out" localSheetId="23" hidden="1">#REF!</definedName>
    <definedName name="_Parse_Out" localSheetId="27" hidden="1">#REF!</definedName>
    <definedName name="_Parse_Out" localSheetId="13" hidden="1">#REF!</definedName>
    <definedName name="_Parse_Out" localSheetId="6" hidden="1">#REF!</definedName>
    <definedName name="_Parse_Out" localSheetId="32" hidden="1">#REF!</definedName>
    <definedName name="_Parse_Out" localSheetId="36" hidden="1">#REF!</definedName>
    <definedName name="_Parse_Out" localSheetId="7" hidden="1">#REF!</definedName>
    <definedName name="_Parse_Out" localSheetId="9" hidden="1">#REF!</definedName>
    <definedName name="_Parse_Out" localSheetId="15" hidden="1">#REF!</definedName>
    <definedName name="_Parse_Out" localSheetId="29" hidden="1">#REF!</definedName>
    <definedName name="_Parse_Out" localSheetId="24" hidden="1">#REF!</definedName>
    <definedName name="_Parse_Out" localSheetId="17">#REF!</definedName>
    <definedName name="_Parse_Out" localSheetId="8" hidden="1">#REF!</definedName>
    <definedName name="_Parse_Out" hidden="1">#REF!</definedName>
    <definedName name="_Regression_Out" localSheetId="35" hidden="1">#REF!</definedName>
    <definedName name="_Regression_Out" localSheetId="31" hidden="1">#REF!</definedName>
    <definedName name="_Regression_Out" localSheetId="11" hidden="1">#REF!</definedName>
    <definedName name="_Regression_Out" localSheetId="38" hidden="1">#REF!</definedName>
    <definedName name="_Regression_Out" localSheetId="3" hidden="1">#REF!</definedName>
    <definedName name="_Regression_Out" localSheetId="20" hidden="1">#REF!</definedName>
    <definedName name="_Regression_Out" localSheetId="22" hidden="1">#REF!</definedName>
    <definedName name="_Regression_Out" localSheetId="26" hidden="1">#REF!</definedName>
    <definedName name="_Regression_Out" localSheetId="37" hidden="1">#REF!</definedName>
    <definedName name="_Regression_Out" localSheetId="21" hidden="1">#REF!</definedName>
    <definedName name="_Regression_Out" localSheetId="12">#REF!</definedName>
    <definedName name="_Regression_Out" localSheetId="25" hidden="1">#REF!</definedName>
    <definedName name="_Regression_Out" localSheetId="30" hidden="1">#REF!</definedName>
    <definedName name="_Regression_Out" localSheetId="28" hidden="1">#REF!</definedName>
    <definedName name="_Regression_Out" localSheetId="10" hidden="1">#REF!</definedName>
    <definedName name="_Regression_Out" localSheetId="14" hidden="1">#REF!</definedName>
    <definedName name="_Regression_Out" localSheetId="34" hidden="1">#REF!</definedName>
    <definedName name="_Regression_Out" localSheetId="19">#REF!</definedName>
    <definedName name="_Regression_Out" localSheetId="16">#REF!</definedName>
    <definedName name="_Regression_Out" localSheetId="1">#REF!</definedName>
    <definedName name="_Regression_Out" localSheetId="4" hidden="1">#REF!</definedName>
    <definedName name="_Regression_Out" localSheetId="5" hidden="1">#REF!</definedName>
    <definedName name="_Regression_Out" localSheetId="33" hidden="1">#REF!</definedName>
    <definedName name="_Regression_Out" localSheetId="18" hidden="1">#REF!</definedName>
    <definedName name="_Regression_Out" localSheetId="23" hidden="1">#REF!</definedName>
    <definedName name="_Regression_Out" localSheetId="27" hidden="1">#REF!</definedName>
    <definedName name="_Regression_Out" localSheetId="13" hidden="1">#REF!</definedName>
    <definedName name="_Regression_Out" localSheetId="6" hidden="1">#REF!</definedName>
    <definedName name="_Regression_Out" localSheetId="32" hidden="1">#REF!</definedName>
    <definedName name="_Regression_Out" localSheetId="36" hidden="1">#REF!</definedName>
    <definedName name="_Regression_Out" localSheetId="7" hidden="1">#REF!</definedName>
    <definedName name="_Regression_Out" localSheetId="9" hidden="1">#REF!</definedName>
    <definedName name="_Regression_Out" localSheetId="15" hidden="1">#REF!</definedName>
    <definedName name="_Regression_Out" localSheetId="29" hidden="1">#REF!</definedName>
    <definedName name="_Regression_Out" localSheetId="24" hidden="1">#REF!</definedName>
    <definedName name="_Regression_Out" localSheetId="17">#REF!</definedName>
    <definedName name="_Regression_Out" localSheetId="8" hidden="1">#REF!</definedName>
    <definedName name="_Regression_Out" hidden="1">#REF!</definedName>
    <definedName name="_Regression_X" localSheetId="11" hidden="1">#REF!</definedName>
    <definedName name="_Regression_X" localSheetId="3" hidden="1">#REF!</definedName>
    <definedName name="_Regression_X" localSheetId="26" hidden="1">#REF!</definedName>
    <definedName name="_Regression_X" localSheetId="12">#REF!</definedName>
    <definedName name="_Regression_X" localSheetId="25" hidden="1">#REF!</definedName>
    <definedName name="_Regression_X" localSheetId="28" hidden="1">#REF!</definedName>
    <definedName name="_Regression_X" localSheetId="10" hidden="1">#REF!</definedName>
    <definedName name="_Regression_X" localSheetId="19" hidden="1">#REF!</definedName>
    <definedName name="_Regression_X" localSheetId="1">#REF!</definedName>
    <definedName name="_Regression_X" localSheetId="4" hidden="1">#REF!</definedName>
    <definedName name="_Regression_X" localSheetId="5" hidden="1">#REF!</definedName>
    <definedName name="_Regression_X" localSheetId="27" hidden="1">#REF!</definedName>
    <definedName name="_Regression_X" localSheetId="13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29" hidden="1">#REF!</definedName>
    <definedName name="_Regression_X" localSheetId="17" hidden="1">#REF!</definedName>
    <definedName name="_Regression_X" localSheetId="8" hidden="1">#REF!</definedName>
    <definedName name="_Regression_X" hidden="1">#REF!</definedName>
    <definedName name="_Regression_Y" localSheetId="11" hidden="1">#REF!</definedName>
    <definedName name="_Regression_Y" localSheetId="3" hidden="1">#REF!</definedName>
    <definedName name="_Regression_Y" localSheetId="26" hidden="1">#REF!</definedName>
    <definedName name="_Regression_Y" localSheetId="12">#REF!</definedName>
    <definedName name="_Regression_Y" localSheetId="25" hidden="1">#REF!</definedName>
    <definedName name="_Regression_Y" localSheetId="28" hidden="1">#REF!</definedName>
    <definedName name="_Regression_Y" localSheetId="10" hidden="1">#REF!</definedName>
    <definedName name="_Regression_Y" localSheetId="19" hidden="1">#REF!</definedName>
    <definedName name="_Regression_Y" localSheetId="1">#REF!</definedName>
    <definedName name="_Regression_Y" localSheetId="4" hidden="1">#REF!</definedName>
    <definedName name="_Regression_Y" localSheetId="5" hidden="1">#REF!</definedName>
    <definedName name="_Regression_Y" localSheetId="27" hidden="1">#REF!</definedName>
    <definedName name="_Regression_Y" localSheetId="13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29" hidden="1">#REF!</definedName>
    <definedName name="_Regression_Y" localSheetId="17" hidden="1">#REF!</definedName>
    <definedName name="_Regression_Y" localSheetId="8" hidden="1">#REF!</definedName>
    <definedName name="_Regression_Y" hidden="1">#REF!</definedName>
    <definedName name="_Sort" localSheetId="11" hidden="1">#REF!</definedName>
    <definedName name="_Sort" localSheetId="3" hidden="1">#REF!</definedName>
    <definedName name="_Sort" localSheetId="26" hidden="1">#REF!</definedName>
    <definedName name="_Sort" localSheetId="12">#REF!</definedName>
    <definedName name="_Sort" localSheetId="25" hidden="1">#REF!</definedName>
    <definedName name="_Sort" localSheetId="28" hidden="1">#REF!</definedName>
    <definedName name="_Sort" localSheetId="10" hidden="1">#REF!</definedName>
    <definedName name="_Sort" localSheetId="19" hidden="1">#REF!</definedName>
    <definedName name="_Sort" localSheetId="1">#REF!</definedName>
    <definedName name="_Sort" localSheetId="4" hidden="1">#REF!</definedName>
    <definedName name="_Sort" localSheetId="5" hidden="1">#REF!</definedName>
    <definedName name="_Sort" localSheetId="27" hidden="1">#REF!</definedName>
    <definedName name="_Sort" localSheetId="13" hidden="1">#REF!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29" hidden="1">#REF!</definedName>
    <definedName name="_Sort" localSheetId="17" hidden="1">#REF!</definedName>
    <definedName name="_Sort" localSheetId="8" hidden="1">#REF!</definedName>
    <definedName name="_Sort" hidden="1">#REF!</definedName>
    <definedName name="A.A..A" localSheetId="35" hidden="1">{"total",#N/A,FALSE,"TD 0% ";"total",#N/A,FALSE,"TD 12%";"total",#N/A,FALSE,"TD 10%"}</definedName>
    <definedName name="A.A..A" localSheetId="31" hidden="1">{"total",#N/A,FALSE,"TD 0% ";"total",#N/A,FALSE,"TD 12%";"total",#N/A,FALSE,"TD 10%"}</definedName>
    <definedName name="A.A..A" localSheetId="11" hidden="1">{"total",#N/A,FALSE,"TD 0% ";"total",#N/A,FALSE,"TD 12%";"total",#N/A,FALSE,"TD 10%"}</definedName>
    <definedName name="A.A..A" localSheetId="38" hidden="1">{"total",#N/A,FALSE,"TD 0% ";"total",#N/A,FALSE,"TD 12%";"total",#N/A,FALSE,"TD 10%"}</definedName>
    <definedName name="A.A..A" localSheetId="20" hidden="1">{"total",#N/A,FALSE,"TD 0% ";"total",#N/A,FALSE,"TD 12%";"total",#N/A,FALSE,"TD 10%"}</definedName>
    <definedName name="A.A..A" localSheetId="22" hidden="1">{"total",#N/A,FALSE,"TD 0% ";"total",#N/A,FALSE,"TD 12%";"total",#N/A,FALSE,"TD 10%"}</definedName>
    <definedName name="A.A..A" localSheetId="26" hidden="1">{"total",#N/A,FALSE,"TD 0% ";"total",#N/A,FALSE,"TD 12%";"total",#N/A,FALSE,"TD 10%"}</definedName>
    <definedName name="A.A..A" localSheetId="37" hidden="1">{"total",#N/A,FALSE,"TD 0% ";"total",#N/A,FALSE,"TD 12%";"total",#N/A,FALSE,"TD 10%"}</definedName>
    <definedName name="A.A..A" localSheetId="21" hidden="1">{"total",#N/A,FALSE,"TD 0% ";"total",#N/A,FALSE,"TD 12%";"total",#N/A,FALSE,"TD 10%"}</definedName>
    <definedName name="A.A..A" localSheetId="12">{"total",#N/A,FALSE,"TD 0% ";"total",#N/A,FALSE,"TD 12%";"total",#N/A,FALSE,"TD 10%"}</definedName>
    <definedName name="A.A..A" localSheetId="25" hidden="1">{"total",#N/A,FALSE,"TD 0% ";"total",#N/A,FALSE,"TD 12%";"total",#N/A,FALSE,"TD 10%"}</definedName>
    <definedName name="A.A..A" localSheetId="30" hidden="1">{"total",#N/A,FALSE,"TD 0% ";"total",#N/A,FALSE,"TD 12%";"total",#N/A,FALSE,"TD 10%"}</definedName>
    <definedName name="A.A..A" localSheetId="28" hidden="1">{"total",#N/A,FALSE,"TD 0% ";"total",#N/A,FALSE,"TD 12%";"total",#N/A,FALSE,"TD 10%"}</definedName>
    <definedName name="A.A..A" localSheetId="10" hidden="1">{"total",#N/A,FALSE,"TD 0% ";"total",#N/A,FALSE,"TD 12%";"total",#N/A,FALSE,"TD 10%"}</definedName>
    <definedName name="A.A..A" localSheetId="14" hidden="1">{"total",#N/A,FALSE,"TD 0% ";"total",#N/A,FALSE,"TD 12%";"total",#N/A,FALSE,"TD 10%"}</definedName>
    <definedName name="A.A..A" localSheetId="34" hidden="1">{"total",#N/A,FALSE,"TD 0% ";"total",#N/A,FALSE,"TD 12%";"total",#N/A,FALSE,"TD 10%"}</definedName>
    <definedName name="A.A..A" localSheetId="19">{"total",#N/A,FALSE,"TD 0% ";"total",#N/A,FALSE,"TD 12%";"total",#N/A,FALSE,"TD 10%"}</definedName>
    <definedName name="A.A..A" localSheetId="16">{"total",#N/A,FALSE,"TD 0% ";"total",#N/A,FALSE,"TD 12%";"total",#N/A,FALSE,"TD 10%"}</definedName>
    <definedName name="A.A..A" localSheetId="1">{"total",#N/A,FALSE,"TD 0% ";"total",#N/A,FALSE,"TD 12%";"total",#N/A,FALSE,"TD 10%"}</definedName>
    <definedName name="A.A..A" localSheetId="33" hidden="1">{"total",#N/A,FALSE,"TD 0% ";"total",#N/A,FALSE,"TD 12%";"total",#N/A,FALSE,"TD 10%"}</definedName>
    <definedName name="A.A..A" localSheetId="18" hidden="1">{"total",#N/A,FALSE,"TD 0% ";"total",#N/A,FALSE,"TD 12%";"total",#N/A,FALSE,"TD 10%"}</definedName>
    <definedName name="A.A..A" localSheetId="23" hidden="1">{"total",#N/A,FALSE,"TD 0% ";"total",#N/A,FALSE,"TD 12%";"total",#N/A,FALSE,"TD 10%"}</definedName>
    <definedName name="A.A..A" localSheetId="27" hidden="1">{"total",#N/A,FALSE,"TD 0% ";"total",#N/A,FALSE,"TD 12%";"total",#N/A,FALSE,"TD 10%"}</definedName>
    <definedName name="A.A..A" localSheetId="13" hidden="1">{"total",#N/A,FALSE,"TD 0% ";"total",#N/A,FALSE,"TD 12%";"total",#N/A,FALSE,"TD 10%"}</definedName>
    <definedName name="A.A..A" localSheetId="32" hidden="1">{"total",#N/A,FALSE,"TD 0% ";"total",#N/A,FALSE,"TD 12%";"total",#N/A,FALSE,"TD 10%"}</definedName>
    <definedName name="A.A..A" localSheetId="36" hidden="1">{"total",#N/A,FALSE,"TD 0% ";"total",#N/A,FALSE,"TD 12%";"total",#N/A,FALSE,"TD 10%"}</definedName>
    <definedName name="A.A..A" localSheetId="9" hidden="1">{"total",#N/A,FALSE,"TD 0% ";"total",#N/A,FALSE,"TD 12%";"total",#N/A,FALSE,"TD 10%"}</definedName>
    <definedName name="A.A..A" localSheetId="15" hidden="1">{"total",#N/A,FALSE,"TD 0% ";"total",#N/A,FALSE,"TD 12%";"total",#N/A,FALSE,"TD 10%"}</definedName>
    <definedName name="A.A..A" localSheetId="29" hidden="1">{"total",#N/A,FALSE,"TD 0% ";"total",#N/A,FALSE,"TD 12%";"total",#N/A,FALSE,"TD 10%"}</definedName>
    <definedName name="A.A..A" localSheetId="24" hidden="1">{"total",#N/A,FALSE,"TD 0% ";"total",#N/A,FALSE,"TD 12%";"total",#N/A,FALSE,"TD 10%"}</definedName>
    <definedName name="A.A..A" localSheetId="17">{"total",#N/A,FALSE,"TD 0% ";"total",#N/A,FALSE,"TD 12%";"total",#N/A,FALSE,"TD 10%"}</definedName>
    <definedName name="A.A..A" hidden="1">{"total",#N/A,FALSE,"TD 0% ";"total",#N/A,FALSE,"TD 12%";"total",#N/A,FALSE,"TD 10%"}</definedName>
    <definedName name="AA" localSheetId="35" hidden="1">{"total",#N/A,FALSE,"TD 0% ";"total",#N/A,FALSE,"TD 12%";"total",#N/A,FALSE,"TD 10%"}</definedName>
    <definedName name="AA" localSheetId="31" hidden="1">{"total",#N/A,FALSE,"TD 0% ";"total",#N/A,FALSE,"TD 12%";"total",#N/A,FALSE,"TD 10%"}</definedName>
    <definedName name="AA" localSheetId="11" hidden="1">{"total",#N/A,FALSE,"TD 0% ";"total",#N/A,FALSE,"TD 12%";"total",#N/A,FALSE,"TD 10%"}</definedName>
    <definedName name="AA" localSheetId="38" hidden="1">{"total",#N/A,FALSE,"TD 0% ";"total",#N/A,FALSE,"TD 12%";"total",#N/A,FALSE,"TD 10%"}</definedName>
    <definedName name="AA" localSheetId="20" hidden="1">{"total",#N/A,FALSE,"TD 0% ";"total",#N/A,FALSE,"TD 12%";"total",#N/A,FALSE,"TD 10%"}</definedName>
    <definedName name="AA" localSheetId="22" hidden="1">{"total",#N/A,FALSE,"TD 0% ";"total",#N/A,FALSE,"TD 12%";"total",#N/A,FALSE,"TD 10%"}</definedName>
    <definedName name="AA" localSheetId="26" hidden="1">{"total",#N/A,FALSE,"TD 0% ";"total",#N/A,FALSE,"TD 12%";"total",#N/A,FALSE,"TD 10%"}</definedName>
    <definedName name="AA" localSheetId="37" hidden="1">{"total",#N/A,FALSE,"TD 0% ";"total",#N/A,FALSE,"TD 12%";"total",#N/A,FALSE,"TD 10%"}</definedName>
    <definedName name="AA" localSheetId="21" hidden="1">{"total",#N/A,FALSE,"TD 0% ";"total",#N/A,FALSE,"TD 12%";"total",#N/A,FALSE,"TD 10%"}</definedName>
    <definedName name="AA" localSheetId="12">{"total",#N/A,FALSE,"TD 0% ";"total",#N/A,FALSE,"TD 12%";"total",#N/A,FALSE,"TD 10%"}</definedName>
    <definedName name="AA" localSheetId="25" hidden="1">{"total",#N/A,FALSE,"TD 0% ";"total",#N/A,FALSE,"TD 12%";"total",#N/A,FALSE,"TD 10%"}</definedName>
    <definedName name="AA" localSheetId="30" hidden="1">{"total",#N/A,FALSE,"TD 0% ";"total",#N/A,FALSE,"TD 12%";"total",#N/A,FALSE,"TD 10%"}</definedName>
    <definedName name="AA" localSheetId="28" hidden="1">{"total",#N/A,FALSE,"TD 0% ";"total",#N/A,FALSE,"TD 12%";"total",#N/A,FALSE,"TD 10%"}</definedName>
    <definedName name="AA" localSheetId="10" hidden="1">{"total",#N/A,FALSE,"TD 0% ";"total",#N/A,FALSE,"TD 12%";"total",#N/A,FALSE,"TD 10%"}</definedName>
    <definedName name="AA" localSheetId="14" hidden="1">{"total",#N/A,FALSE,"TD 0% ";"total",#N/A,FALSE,"TD 12%";"total",#N/A,FALSE,"TD 10%"}</definedName>
    <definedName name="AA" localSheetId="34" hidden="1">{"total",#N/A,FALSE,"TD 0% ";"total",#N/A,FALSE,"TD 12%";"total",#N/A,FALSE,"TD 10%"}</definedName>
    <definedName name="AA" localSheetId="19">{"total",#N/A,FALSE,"TD 0% ";"total",#N/A,FALSE,"TD 12%";"total",#N/A,FALSE,"TD 10%"}</definedName>
    <definedName name="AA" localSheetId="16">{"total",#N/A,FALSE,"TD 0% ";"total",#N/A,FALSE,"TD 12%";"total",#N/A,FALSE,"TD 10%"}</definedName>
    <definedName name="AA" localSheetId="1">{"total",#N/A,FALSE,"TD 0% ";"total",#N/A,FALSE,"TD 12%";"total",#N/A,FALSE,"TD 10%"}</definedName>
    <definedName name="AA" localSheetId="33" hidden="1">{"total",#N/A,FALSE,"TD 0% ";"total",#N/A,FALSE,"TD 12%";"total",#N/A,FALSE,"TD 10%"}</definedName>
    <definedName name="AA" localSheetId="18" hidden="1">{"total",#N/A,FALSE,"TD 0% ";"total",#N/A,FALSE,"TD 12%";"total",#N/A,FALSE,"TD 10%"}</definedName>
    <definedName name="AA" localSheetId="23" hidden="1">{"total",#N/A,FALSE,"TD 0% ";"total",#N/A,FALSE,"TD 12%";"total",#N/A,FALSE,"TD 10%"}</definedName>
    <definedName name="AA" localSheetId="27" hidden="1">{"total",#N/A,FALSE,"TD 0% ";"total",#N/A,FALSE,"TD 12%";"total",#N/A,FALSE,"TD 10%"}</definedName>
    <definedName name="AA" localSheetId="13" hidden="1">{"total",#N/A,FALSE,"TD 0% ";"total",#N/A,FALSE,"TD 12%";"total",#N/A,FALSE,"TD 10%"}</definedName>
    <definedName name="AA" localSheetId="32" hidden="1">{"total",#N/A,FALSE,"TD 0% ";"total",#N/A,FALSE,"TD 12%";"total",#N/A,FALSE,"TD 10%"}</definedName>
    <definedName name="AA" localSheetId="36" hidden="1">{"total",#N/A,FALSE,"TD 0% ";"total",#N/A,FALSE,"TD 12%";"total",#N/A,FALSE,"TD 10%"}</definedName>
    <definedName name="AA" localSheetId="9" hidden="1">{"total",#N/A,FALSE,"TD 0% ";"total",#N/A,FALSE,"TD 12%";"total",#N/A,FALSE,"TD 10%"}</definedName>
    <definedName name="AA" localSheetId="15" hidden="1">{"total",#N/A,FALSE,"TD 0% ";"total",#N/A,FALSE,"TD 12%";"total",#N/A,FALSE,"TD 10%"}</definedName>
    <definedName name="AA" localSheetId="29" hidden="1">{"total",#N/A,FALSE,"TD 0% ";"total",#N/A,FALSE,"TD 12%";"total",#N/A,FALSE,"TD 10%"}</definedName>
    <definedName name="AA" localSheetId="24" hidden="1">{"total",#N/A,FALSE,"TD 0% ";"total",#N/A,FALSE,"TD 12%";"total",#N/A,FALSE,"TD 10%"}</definedName>
    <definedName name="AA" localSheetId="17">{"total",#N/A,FALSE,"TD 0% ";"total",#N/A,FALSE,"TD 12%";"total",#N/A,FALSE,"TD 10%"}</definedName>
    <definedName name="AA" hidden="1">{"total",#N/A,FALSE,"TD 0% ";"total",#N/A,FALSE,"TD 12%";"total",#N/A,FALSE,"TD 10%"}</definedName>
    <definedName name="PROY.SOCIAL" localSheetId="12">'[1]# PROYECTOS'!$D$8</definedName>
    <definedName name="PROY.SOCIAL" localSheetId="19">'[1]# PROYECTOS'!$D$8</definedName>
    <definedName name="PROY.SOCIAL" localSheetId="16">'[1]# PROYECTOS'!$D$8</definedName>
    <definedName name="PROY.SOCIAL" localSheetId="1">'[1]# PROYECTOS'!$D$8</definedName>
    <definedName name="PROY.SOCIAL" localSheetId="17">'[1]# PROYECTOS'!$D$8</definedName>
    <definedName name="PROY.SOCIAL">'[2]# PROYECTOS'!$D$8</definedName>
    <definedName name="RIOSUCIO" localSheetId="26" hidden="1">#REF!</definedName>
    <definedName name="RIOSUCIO" localSheetId="28" hidden="1">#REF!</definedName>
    <definedName name="RIOSUCIO" localSheetId="19" hidden="1">#REF!</definedName>
    <definedName name="RIOSUCIO" localSheetId="5" hidden="1">#REF!</definedName>
    <definedName name="RIOSUCIO" localSheetId="27" hidden="1">#REF!</definedName>
    <definedName name="RIOSUCIO" localSheetId="6" hidden="1">#REF!</definedName>
    <definedName name="RIOSUCIO" localSheetId="7" hidden="1">#REF!</definedName>
    <definedName name="RIOSUCIO" localSheetId="29" hidden="1">#REF!</definedName>
    <definedName name="RIOSUCIO" localSheetId="17" hidden="1">#REF!</definedName>
    <definedName name="RIOSUCIO" localSheetId="8" hidden="1">#REF!</definedName>
    <definedName name="RIOSUCIO" hidden="1">#REF!</definedName>
    <definedName name="wrn.resumen." localSheetId="35" hidden="1">{"total",#N/A,FALSE,"TD 0% ";"total",#N/A,FALSE,"TD 12%";"total",#N/A,FALSE,"TD 10%"}</definedName>
    <definedName name="wrn.resumen." localSheetId="31" hidden="1">{"total",#N/A,FALSE,"TD 0% ";"total",#N/A,FALSE,"TD 12%";"total",#N/A,FALSE,"TD 10%"}</definedName>
    <definedName name="wrn.resumen." localSheetId="11" hidden="1">{"total",#N/A,FALSE,"TD 0% ";"total",#N/A,FALSE,"TD 12%";"total",#N/A,FALSE,"TD 10%"}</definedName>
    <definedName name="wrn.resumen." localSheetId="38" hidden="1">{"total",#N/A,FALSE,"TD 0% ";"total",#N/A,FALSE,"TD 12%";"total",#N/A,FALSE,"TD 10%"}</definedName>
    <definedName name="wrn.resumen." localSheetId="20" hidden="1">{"total",#N/A,FALSE,"TD 0% ";"total",#N/A,FALSE,"TD 12%";"total",#N/A,FALSE,"TD 10%"}</definedName>
    <definedName name="wrn.resumen." localSheetId="22" hidden="1">{"total",#N/A,FALSE,"TD 0% ";"total",#N/A,FALSE,"TD 12%";"total",#N/A,FALSE,"TD 10%"}</definedName>
    <definedName name="wrn.resumen." localSheetId="26" hidden="1">{"total",#N/A,FALSE,"TD 0% ";"total",#N/A,FALSE,"TD 12%";"total",#N/A,FALSE,"TD 10%"}</definedName>
    <definedName name="wrn.resumen." localSheetId="37" hidden="1">{"total",#N/A,FALSE,"TD 0% ";"total",#N/A,FALSE,"TD 12%";"total",#N/A,FALSE,"TD 10%"}</definedName>
    <definedName name="wrn.resumen." localSheetId="21" hidden="1">{"total",#N/A,FALSE,"TD 0% ";"total",#N/A,FALSE,"TD 12%";"total",#N/A,FALSE,"TD 10%"}</definedName>
    <definedName name="wrn.resumen." localSheetId="12">{"total",#N/A,FALSE,"TD 0% ";"total",#N/A,FALSE,"TD 12%";"total",#N/A,FALSE,"TD 10%"}</definedName>
    <definedName name="wrn.resumen." localSheetId="25" hidden="1">{"total",#N/A,FALSE,"TD 0% ";"total",#N/A,FALSE,"TD 12%";"total",#N/A,FALSE,"TD 10%"}</definedName>
    <definedName name="wrn.resumen." localSheetId="30" hidden="1">{"total",#N/A,FALSE,"TD 0% ";"total",#N/A,FALSE,"TD 12%";"total",#N/A,FALSE,"TD 10%"}</definedName>
    <definedName name="wrn.resumen." localSheetId="28" hidden="1">{"total",#N/A,FALSE,"TD 0% ";"total",#N/A,FALSE,"TD 12%";"total",#N/A,FALSE,"TD 10%"}</definedName>
    <definedName name="wrn.resumen." localSheetId="10" hidden="1">{"total",#N/A,FALSE,"TD 0% ";"total",#N/A,FALSE,"TD 12%";"total",#N/A,FALSE,"TD 10%"}</definedName>
    <definedName name="wrn.resumen." localSheetId="14" hidden="1">{"total",#N/A,FALSE,"TD 0% ";"total",#N/A,FALSE,"TD 12%";"total",#N/A,FALSE,"TD 10%"}</definedName>
    <definedName name="wrn.resumen." localSheetId="34" hidden="1">{"total",#N/A,FALSE,"TD 0% ";"total",#N/A,FALSE,"TD 12%";"total",#N/A,FALSE,"TD 10%"}</definedName>
    <definedName name="wrn.resumen." localSheetId="19">{"total",#N/A,FALSE,"TD 0% ";"total",#N/A,FALSE,"TD 12%";"total",#N/A,FALSE,"TD 10%"}</definedName>
    <definedName name="wrn.resumen." localSheetId="16">{"total",#N/A,FALSE,"TD 0% ";"total",#N/A,FALSE,"TD 12%";"total",#N/A,FALSE,"TD 10%"}</definedName>
    <definedName name="wrn.resumen." localSheetId="1">{"total",#N/A,FALSE,"TD 0% ";"total",#N/A,FALSE,"TD 12%";"total",#N/A,FALSE,"TD 10%"}</definedName>
    <definedName name="wrn.resumen." localSheetId="33" hidden="1">{"total",#N/A,FALSE,"TD 0% ";"total",#N/A,FALSE,"TD 12%";"total",#N/A,FALSE,"TD 10%"}</definedName>
    <definedName name="wrn.resumen." localSheetId="18" hidden="1">{"total",#N/A,FALSE,"TD 0% ";"total",#N/A,FALSE,"TD 12%";"total",#N/A,FALSE,"TD 10%"}</definedName>
    <definedName name="wrn.resumen." localSheetId="23" hidden="1">{"total",#N/A,FALSE,"TD 0% ";"total",#N/A,FALSE,"TD 12%";"total",#N/A,FALSE,"TD 10%"}</definedName>
    <definedName name="wrn.resumen." localSheetId="27" hidden="1">{"total",#N/A,FALSE,"TD 0% ";"total",#N/A,FALSE,"TD 12%";"total",#N/A,FALSE,"TD 10%"}</definedName>
    <definedName name="wrn.resumen." localSheetId="13" hidden="1">{"total",#N/A,FALSE,"TD 0% ";"total",#N/A,FALSE,"TD 12%";"total",#N/A,FALSE,"TD 10%"}</definedName>
    <definedName name="wrn.resumen." localSheetId="32" hidden="1">{"total",#N/A,FALSE,"TD 0% ";"total",#N/A,FALSE,"TD 12%";"total",#N/A,FALSE,"TD 10%"}</definedName>
    <definedName name="wrn.resumen." localSheetId="36" hidden="1">{"total",#N/A,FALSE,"TD 0% ";"total",#N/A,FALSE,"TD 12%";"total",#N/A,FALSE,"TD 10%"}</definedName>
    <definedName name="wrn.resumen." localSheetId="9" hidden="1">{"total",#N/A,FALSE,"TD 0% ";"total",#N/A,FALSE,"TD 12%";"total",#N/A,FALSE,"TD 10%"}</definedName>
    <definedName name="wrn.resumen." localSheetId="15" hidden="1">{"total",#N/A,FALSE,"TD 0% ";"total",#N/A,FALSE,"TD 12%";"total",#N/A,FALSE,"TD 10%"}</definedName>
    <definedName name="wrn.resumen." localSheetId="29" hidden="1">{"total",#N/A,FALSE,"TD 0% ";"total",#N/A,FALSE,"TD 12%";"total",#N/A,FALSE,"TD 10%"}</definedName>
    <definedName name="wrn.resumen." localSheetId="24" hidden="1">{"total",#N/A,FALSE,"TD 0% ";"total",#N/A,FALSE,"TD 12%";"total",#N/A,FALSE,"TD 10%"}</definedName>
    <definedName name="wrn.resumen." localSheetId="17">{"total",#N/A,FALSE,"TD 0% ";"total",#N/A,FALSE,"TD 12%";"total",#N/A,FALSE,"TD 10%"}</definedName>
    <definedName name="wrn.resumen." hidden="1">{"total",#N/A,FALSE,"TD 0% ";"total",#N/A,FALSE,"TD 12%";"total",#N/A,FALSE,"TD 10%"}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7" l="1"/>
  <c r="E43" i="17" s="1"/>
  <c r="E40" i="17"/>
  <c r="E37" i="17"/>
  <c r="E36" i="17"/>
  <c r="E34" i="17"/>
  <c r="E31" i="17"/>
  <c r="E30" i="17"/>
  <c r="E27" i="17"/>
  <c r="E23" i="17"/>
  <c r="E19" i="17"/>
  <c r="E13" i="17"/>
  <c r="E12" i="17"/>
  <c r="E8" i="17"/>
  <c r="E7" i="17"/>
  <c r="E6" i="17"/>
  <c r="E4" i="17"/>
  <c r="H3" i="43"/>
  <c r="A7" i="43"/>
  <c r="D7" i="43"/>
  <c r="G7" i="43" s="1"/>
  <c r="A8" i="43"/>
  <c r="D8" i="43"/>
  <c r="A9" i="43"/>
  <c r="D9" i="43"/>
  <c r="A10" i="43"/>
  <c r="E10" i="43" s="1"/>
  <c r="G10" i="43"/>
  <c r="A11" i="43"/>
  <c r="D11" i="43"/>
  <c r="G11" i="43" s="1"/>
  <c r="A12" i="43"/>
  <c r="D12" i="43"/>
  <c r="G12" i="43" s="1"/>
  <c r="A13" i="43"/>
  <c r="E13" i="43" s="1"/>
  <c r="G13" i="43"/>
  <c r="A14" i="43"/>
  <c r="D14" i="43"/>
  <c r="A15" i="43"/>
  <c r="D15" i="43"/>
  <c r="A16" i="43"/>
  <c r="D16" i="43"/>
  <c r="A17" i="43"/>
  <c r="D17" i="43"/>
  <c r="A18" i="43"/>
  <c r="D18" i="43"/>
  <c r="A20" i="43"/>
  <c r="D20" i="43"/>
  <c r="A21" i="43"/>
  <c r="D21" i="43"/>
  <c r="G21" i="43" s="1"/>
  <c r="A23" i="43"/>
  <c r="D23" i="43"/>
  <c r="A24" i="43"/>
  <c r="D24" i="43"/>
  <c r="E24" i="43" s="1"/>
  <c r="A25" i="43"/>
  <c r="D25" i="43"/>
  <c r="E25" i="43" s="1"/>
  <c r="A26" i="43"/>
  <c r="D26" i="43"/>
  <c r="A27" i="43"/>
  <c r="E27" i="43" s="1"/>
  <c r="G27" i="43"/>
  <c r="G33" i="43"/>
  <c r="G34" i="43"/>
  <c r="G35" i="43"/>
  <c r="G36" i="43"/>
  <c r="G37" i="43"/>
  <c r="G38" i="43"/>
  <c r="G39" i="43"/>
  <c r="E7" i="43" l="1"/>
  <c r="E14" i="43"/>
  <c r="E20" i="43"/>
  <c r="E17" i="43"/>
  <c r="E16" i="43"/>
  <c r="E12" i="43"/>
  <c r="G23" i="43"/>
  <c r="E9" i="43"/>
  <c r="E15" i="43"/>
  <c r="G14" i="43"/>
  <c r="G26" i="43"/>
  <c r="E23" i="43"/>
  <c r="G25" i="43"/>
  <c r="E21" i="43"/>
  <c r="G18" i="43"/>
  <c r="G17" i="43"/>
  <c r="E18" i="43"/>
  <c r="G15" i="43"/>
  <c r="G8" i="43"/>
  <c r="G40" i="43"/>
  <c r="G42" i="43" s="1"/>
  <c r="E8" i="43"/>
  <c r="E26" i="43"/>
  <c r="E11" i="43"/>
  <c r="G16" i="43"/>
  <c r="G24" i="43"/>
  <c r="G9" i="43"/>
  <c r="G28" i="43" l="1"/>
  <c r="G30" i="43" s="1"/>
  <c r="G44" i="43" s="1"/>
  <c r="G46" i="43" l="1"/>
  <c r="G45" i="43"/>
  <c r="G47" i="43"/>
  <c r="G48" i="43" s="1"/>
  <c r="G49" i="43" s="1"/>
  <c r="E42" i="17" s="1"/>
  <c r="G39" i="42"/>
  <c r="G38" i="42"/>
  <c r="G37" i="42"/>
  <c r="G36" i="42"/>
  <c r="G35" i="42"/>
  <c r="G34" i="42"/>
  <c r="G33" i="42"/>
  <c r="G27" i="42"/>
  <c r="A27" i="42"/>
  <c r="E27" i="42" s="1"/>
  <c r="D26" i="42"/>
  <c r="A26" i="42"/>
  <c r="E26" i="42" s="1"/>
  <c r="D25" i="42"/>
  <c r="A25" i="42"/>
  <c r="D24" i="42"/>
  <c r="G24" i="42" s="1"/>
  <c r="A24" i="42"/>
  <c r="D23" i="42"/>
  <c r="A23" i="42"/>
  <c r="D21" i="42"/>
  <c r="A21" i="42"/>
  <c r="D20" i="42"/>
  <c r="A20" i="42"/>
  <c r="D18" i="42"/>
  <c r="A18" i="42"/>
  <c r="D17" i="42"/>
  <c r="G17" i="42" s="1"/>
  <c r="A17" i="42"/>
  <c r="D16" i="42"/>
  <c r="G16" i="42" s="1"/>
  <c r="A16" i="42"/>
  <c r="D15" i="42"/>
  <c r="A15" i="42"/>
  <c r="D14" i="42"/>
  <c r="G14" i="42" s="1"/>
  <c r="A14" i="42"/>
  <c r="G13" i="42"/>
  <c r="A13" i="42"/>
  <c r="E13" i="42" s="1"/>
  <c r="D12" i="42"/>
  <c r="A12" i="42"/>
  <c r="D11" i="42"/>
  <c r="A11" i="42"/>
  <c r="G10" i="42"/>
  <c r="A10" i="42"/>
  <c r="E10" i="42" s="1"/>
  <c r="D9" i="42"/>
  <c r="A9" i="42"/>
  <c r="D8" i="42"/>
  <c r="A8" i="42"/>
  <c r="D7" i="42"/>
  <c r="G7" i="42" s="1"/>
  <c r="A7" i="42"/>
  <c r="H3" i="42"/>
  <c r="G26" i="42" l="1"/>
  <c r="G12" i="42"/>
  <c r="E15" i="42"/>
  <c r="G8" i="42"/>
  <c r="G9" i="42"/>
  <c r="G23" i="42"/>
  <c r="E21" i="42"/>
  <c r="G40" i="42"/>
  <c r="G42" i="42" s="1"/>
  <c r="E12" i="42"/>
  <c r="G15" i="42"/>
  <c r="E20" i="42"/>
  <c r="G21" i="42"/>
  <c r="E17" i="42"/>
  <c r="E7" i="42"/>
  <c r="E25" i="42"/>
  <c r="G11" i="42"/>
  <c r="G18" i="42"/>
  <c r="E8" i="42"/>
  <c r="E18" i="42"/>
  <c r="E23" i="42"/>
  <c r="G25" i="42"/>
  <c r="E11" i="42"/>
  <c r="E16" i="42"/>
  <c r="E14" i="42"/>
  <c r="E9" i="42"/>
  <c r="E24" i="42"/>
  <c r="G28" i="42" l="1"/>
  <c r="G30" i="42" s="1"/>
  <c r="G44" i="42" s="1"/>
  <c r="G46" i="42" l="1"/>
  <c r="G45" i="42"/>
  <c r="G47" i="42" s="1"/>
  <c r="G48" i="42" s="1"/>
  <c r="G49" i="42" s="1"/>
  <c r="E41" i="17" s="1"/>
  <c r="G44" i="41"/>
  <c r="G43" i="41"/>
  <c r="G42" i="41"/>
  <c r="G41" i="41"/>
  <c r="G40" i="41"/>
  <c r="G39" i="41"/>
  <c r="G38" i="41"/>
  <c r="D32" i="41"/>
  <c r="A32" i="41"/>
  <c r="D31" i="41"/>
  <c r="A31" i="41"/>
  <c r="G29" i="41"/>
  <c r="A29" i="41"/>
  <c r="E29" i="41" s="1"/>
  <c r="D28" i="41"/>
  <c r="A28" i="41"/>
  <c r="D27" i="41"/>
  <c r="A27" i="41"/>
  <c r="D26" i="41"/>
  <c r="A26" i="41"/>
  <c r="D25" i="41"/>
  <c r="G25" i="41" s="1"/>
  <c r="A25" i="41"/>
  <c r="D23" i="41"/>
  <c r="A23" i="41"/>
  <c r="D22" i="41"/>
  <c r="A22" i="41"/>
  <c r="D21" i="41"/>
  <c r="A21" i="41"/>
  <c r="D20" i="41"/>
  <c r="A20" i="41"/>
  <c r="D18" i="41"/>
  <c r="A18" i="41"/>
  <c r="D17" i="41"/>
  <c r="A17" i="41"/>
  <c r="D16" i="41"/>
  <c r="G16" i="41" s="1"/>
  <c r="A16" i="41"/>
  <c r="D15" i="41"/>
  <c r="A15" i="41"/>
  <c r="D14" i="41"/>
  <c r="A14" i="41"/>
  <c r="G13" i="41"/>
  <c r="A13" i="41"/>
  <c r="E13" i="41" s="1"/>
  <c r="D12" i="41"/>
  <c r="G12" i="41" s="1"/>
  <c r="A12" i="41"/>
  <c r="D11" i="41"/>
  <c r="G11" i="41" s="1"/>
  <c r="A11" i="41"/>
  <c r="G10" i="41"/>
  <c r="A10" i="41"/>
  <c r="E10" i="41" s="1"/>
  <c r="D9" i="41"/>
  <c r="A9" i="41"/>
  <c r="D8" i="41"/>
  <c r="G8" i="41" s="1"/>
  <c r="A8" i="41"/>
  <c r="D7" i="41"/>
  <c r="G7" i="41" s="1"/>
  <c r="A7" i="41"/>
  <c r="H3" i="41"/>
  <c r="E22" i="41" l="1"/>
  <c r="E20" i="41"/>
  <c r="E21" i="41"/>
  <c r="E15" i="41"/>
  <c r="E28" i="41"/>
  <c r="E23" i="41"/>
  <c r="E31" i="41"/>
  <c r="E27" i="41"/>
  <c r="G9" i="41"/>
  <c r="G18" i="41"/>
  <c r="E25" i="41"/>
  <c r="G28" i="41"/>
  <c r="E8" i="41"/>
  <c r="E18" i="41"/>
  <c r="E32" i="41"/>
  <c r="E14" i="41"/>
  <c r="G27" i="41"/>
  <c r="G23" i="41"/>
  <c r="G15" i="41"/>
  <c r="E9" i="41"/>
  <c r="G17" i="41"/>
  <c r="E26" i="41"/>
  <c r="G45" i="41"/>
  <c r="G47" i="41" s="1"/>
  <c r="E16" i="41"/>
  <c r="G14" i="41"/>
  <c r="E12" i="41"/>
  <c r="E17" i="41"/>
  <c r="E11" i="41"/>
  <c r="G26" i="41"/>
  <c r="E7" i="41"/>
  <c r="G33" i="41" l="1"/>
  <c r="G35" i="41" s="1"/>
  <c r="G49" i="41" s="1"/>
  <c r="G40" i="40"/>
  <c r="G39" i="40"/>
  <c r="G38" i="40"/>
  <c r="G37" i="40"/>
  <c r="G36" i="40"/>
  <c r="G35" i="40"/>
  <c r="G34" i="40"/>
  <c r="G27" i="40"/>
  <c r="A27" i="40"/>
  <c r="E27" i="40" s="1"/>
  <c r="D26" i="40"/>
  <c r="G26" i="40" s="1"/>
  <c r="A26" i="40"/>
  <c r="D25" i="40"/>
  <c r="G25" i="40" s="1"/>
  <c r="A25" i="40"/>
  <c r="D24" i="40"/>
  <c r="G24" i="40" s="1"/>
  <c r="A24" i="40"/>
  <c r="D23" i="40"/>
  <c r="A23" i="40"/>
  <c r="D21" i="40"/>
  <c r="A21" i="40"/>
  <c r="D20" i="40"/>
  <c r="A20" i="40"/>
  <c r="D18" i="40"/>
  <c r="A18" i="40"/>
  <c r="D17" i="40"/>
  <c r="A17" i="40"/>
  <c r="D16" i="40"/>
  <c r="G16" i="40" s="1"/>
  <c r="A16" i="40"/>
  <c r="D15" i="40"/>
  <c r="A15" i="40"/>
  <c r="D14" i="40"/>
  <c r="G14" i="40" s="1"/>
  <c r="A14" i="40"/>
  <c r="G13" i="40"/>
  <c r="A13" i="40"/>
  <c r="E13" i="40" s="1"/>
  <c r="D12" i="40"/>
  <c r="A12" i="40"/>
  <c r="D11" i="40"/>
  <c r="A11" i="40"/>
  <c r="G10" i="40"/>
  <c r="A10" i="40"/>
  <c r="E10" i="40" s="1"/>
  <c r="D9" i="40"/>
  <c r="A9" i="40"/>
  <c r="D8" i="40"/>
  <c r="A8" i="40"/>
  <c r="D7" i="40"/>
  <c r="G7" i="40" s="1"/>
  <c r="A7" i="40"/>
  <c r="H3" i="40"/>
  <c r="G51" i="41" l="1"/>
  <c r="G50" i="41"/>
  <c r="G52" i="41"/>
  <c r="G53" i="41" s="1"/>
  <c r="G54" i="41" s="1"/>
  <c r="E15" i="40"/>
  <c r="E11" i="40"/>
  <c r="G8" i="40"/>
  <c r="G18" i="40"/>
  <c r="E9" i="40"/>
  <c r="E20" i="40"/>
  <c r="E23" i="40"/>
  <c r="E8" i="40"/>
  <c r="E17" i="40"/>
  <c r="G23" i="40"/>
  <c r="G11" i="40"/>
  <c r="G17" i="40"/>
  <c r="G15" i="40"/>
  <c r="E18" i="40"/>
  <c r="E12" i="40"/>
  <c r="E21" i="40"/>
  <c r="E14" i="40"/>
  <c r="E7" i="40"/>
  <c r="G9" i="40"/>
  <c r="E16" i="40"/>
  <c r="G21" i="40"/>
  <c r="G41" i="40"/>
  <c r="G43" i="40" s="1"/>
  <c r="E25" i="40"/>
  <c r="G12" i="40"/>
  <c r="E26" i="40"/>
  <c r="E24" i="40"/>
  <c r="G28" i="40" l="1"/>
  <c r="G30" i="40" s="1"/>
  <c r="G45" i="40" s="1"/>
  <c r="G46" i="40" l="1"/>
  <c r="G47" i="40"/>
  <c r="G48" i="40" s="1"/>
  <c r="G49" i="40" s="1"/>
  <c r="G50" i="40" s="1"/>
  <c r="E39" i="17" s="1"/>
  <c r="G39" i="39"/>
  <c r="G38" i="39"/>
  <c r="G37" i="39"/>
  <c r="G36" i="39"/>
  <c r="G35" i="39"/>
  <c r="G34" i="39"/>
  <c r="G33" i="39"/>
  <c r="G40" i="39" s="1"/>
  <c r="G42" i="39" s="1"/>
  <c r="G27" i="39"/>
  <c r="A27" i="39"/>
  <c r="E27" i="39" s="1"/>
  <c r="D26" i="39"/>
  <c r="G26" i="39" s="1"/>
  <c r="A26" i="39"/>
  <c r="D25" i="39"/>
  <c r="E25" i="39" s="1"/>
  <c r="A25" i="39"/>
  <c r="D24" i="39"/>
  <c r="G24" i="39" s="1"/>
  <c r="A24" i="39"/>
  <c r="D23" i="39"/>
  <c r="G23" i="39" s="1"/>
  <c r="A23" i="39"/>
  <c r="D21" i="39"/>
  <c r="A21" i="39"/>
  <c r="D20" i="39"/>
  <c r="E20" i="39" s="1"/>
  <c r="A20" i="39"/>
  <c r="D18" i="39"/>
  <c r="G18" i="39" s="1"/>
  <c r="A18" i="39"/>
  <c r="D17" i="39"/>
  <c r="G17" i="39" s="1"/>
  <c r="A17" i="39"/>
  <c r="D16" i="39"/>
  <c r="G16" i="39" s="1"/>
  <c r="A16" i="39"/>
  <c r="D15" i="39"/>
  <c r="G15" i="39" s="1"/>
  <c r="A15" i="39"/>
  <c r="D14" i="39"/>
  <c r="G14" i="39" s="1"/>
  <c r="A14" i="39"/>
  <c r="G13" i="39"/>
  <c r="A13" i="39"/>
  <c r="E13" i="39" s="1"/>
  <c r="D12" i="39"/>
  <c r="G12" i="39" s="1"/>
  <c r="A12" i="39"/>
  <c r="D11" i="39"/>
  <c r="G11" i="39" s="1"/>
  <c r="A11" i="39"/>
  <c r="G10" i="39"/>
  <c r="A10" i="39"/>
  <c r="E10" i="39" s="1"/>
  <c r="D9" i="39"/>
  <c r="E9" i="39" s="1"/>
  <c r="A9" i="39"/>
  <c r="D8" i="39"/>
  <c r="G8" i="39" s="1"/>
  <c r="A8" i="39"/>
  <c r="E7" i="39"/>
  <c r="D7" i="39"/>
  <c r="G7" i="39" s="1"/>
  <c r="A7" i="39"/>
  <c r="H3" i="39"/>
  <c r="G9" i="39" l="1"/>
  <c r="E14" i="39"/>
  <c r="E21" i="39"/>
  <c r="G21" i="39"/>
  <c r="G28" i="39" s="1"/>
  <c r="G30" i="39" s="1"/>
  <c r="G44" i="39" s="1"/>
  <c r="E12" i="39"/>
  <c r="E17" i="39"/>
  <c r="G25" i="39"/>
  <c r="E26" i="39"/>
  <c r="E11" i="39"/>
  <c r="E8" i="39"/>
  <c r="E23" i="39"/>
  <c r="E15" i="39"/>
  <c r="E18" i="39"/>
  <c r="E24" i="39"/>
  <c r="E16" i="39"/>
  <c r="G39" i="37"/>
  <c r="G38" i="37"/>
  <c r="G37" i="37"/>
  <c r="G36" i="37"/>
  <c r="G35" i="37"/>
  <c r="G34" i="37"/>
  <c r="G33" i="37"/>
  <c r="G27" i="37"/>
  <c r="A27" i="37"/>
  <c r="E27" i="37" s="1"/>
  <c r="D26" i="37"/>
  <c r="A26" i="37"/>
  <c r="D25" i="37"/>
  <c r="A25" i="37"/>
  <c r="D24" i="37"/>
  <c r="A24" i="37"/>
  <c r="D23" i="37"/>
  <c r="G23" i="37" s="1"/>
  <c r="A23" i="37"/>
  <c r="D21" i="37"/>
  <c r="A21" i="37"/>
  <c r="D20" i="37"/>
  <c r="A20" i="37"/>
  <c r="D18" i="37"/>
  <c r="A18" i="37"/>
  <c r="D17" i="37"/>
  <c r="A17" i="37"/>
  <c r="D16" i="37"/>
  <c r="G16" i="37" s="1"/>
  <c r="A16" i="37"/>
  <c r="D15" i="37"/>
  <c r="A15" i="37"/>
  <c r="D14" i="37"/>
  <c r="A14" i="37"/>
  <c r="G13" i="37"/>
  <c r="A13" i="37"/>
  <c r="E13" i="37" s="1"/>
  <c r="D12" i="37"/>
  <c r="A12" i="37"/>
  <c r="D11" i="37"/>
  <c r="G11" i="37" s="1"/>
  <c r="A11" i="37"/>
  <c r="G10" i="37"/>
  <c r="A10" i="37"/>
  <c r="E10" i="37" s="1"/>
  <c r="D9" i="37"/>
  <c r="A9" i="37"/>
  <c r="D8" i="37"/>
  <c r="A8" i="37"/>
  <c r="D7" i="37"/>
  <c r="A7" i="37"/>
  <c r="H3" i="37"/>
  <c r="G46" i="39" l="1"/>
  <c r="G45" i="39"/>
  <c r="E17" i="37"/>
  <c r="E25" i="37"/>
  <c r="E26" i="37"/>
  <c r="E15" i="37"/>
  <c r="G18" i="37"/>
  <c r="G26" i="37"/>
  <c r="G8" i="37"/>
  <c r="E7" i="37"/>
  <c r="E21" i="37"/>
  <c r="G40" i="37"/>
  <c r="G42" i="37" s="1"/>
  <c r="G15" i="37"/>
  <c r="G21" i="37"/>
  <c r="E12" i="37"/>
  <c r="G12" i="37"/>
  <c r="G9" i="37"/>
  <c r="G7" i="37"/>
  <c r="E20" i="37"/>
  <c r="G24" i="37"/>
  <c r="G14" i="37"/>
  <c r="G17" i="37"/>
  <c r="E8" i="37"/>
  <c r="E18" i="37"/>
  <c r="E23" i="37"/>
  <c r="G25" i="37"/>
  <c r="E11" i="37"/>
  <c r="E16" i="37"/>
  <c r="E14" i="37"/>
  <c r="E9" i="37"/>
  <c r="E24" i="37"/>
  <c r="G47" i="39" l="1"/>
  <c r="G48" i="39" s="1"/>
  <c r="G49" i="39" s="1"/>
  <c r="E38" i="17" s="1"/>
  <c r="G28" i="37"/>
  <c r="G30" i="37" s="1"/>
  <c r="G44" i="37" s="1"/>
  <c r="G46" i="37" l="1"/>
  <c r="G45" i="37"/>
  <c r="G47" i="37" s="1"/>
  <c r="G48" i="37" s="1"/>
  <c r="G49" i="37" s="1"/>
  <c r="G39" i="36"/>
  <c r="G38" i="36"/>
  <c r="G37" i="36"/>
  <c r="G36" i="36"/>
  <c r="G35" i="36"/>
  <c r="G34" i="36"/>
  <c r="G33" i="36"/>
  <c r="G27" i="36"/>
  <c r="A27" i="36"/>
  <c r="E27" i="36" s="1"/>
  <c r="D26" i="36"/>
  <c r="A26" i="36"/>
  <c r="D25" i="36"/>
  <c r="A25" i="36"/>
  <c r="D24" i="36"/>
  <c r="A24" i="36"/>
  <c r="D23" i="36"/>
  <c r="G23" i="36" s="1"/>
  <c r="A23" i="36"/>
  <c r="D21" i="36"/>
  <c r="G21" i="36" s="1"/>
  <c r="A21" i="36"/>
  <c r="D20" i="36"/>
  <c r="A20" i="36"/>
  <c r="D18" i="36"/>
  <c r="G18" i="36" s="1"/>
  <c r="A18" i="36"/>
  <c r="D17" i="36"/>
  <c r="A17" i="36"/>
  <c r="D16" i="36"/>
  <c r="A16" i="36"/>
  <c r="D15" i="36"/>
  <c r="A15" i="36"/>
  <c r="D14" i="36"/>
  <c r="A14" i="36"/>
  <c r="G13" i="36"/>
  <c r="A13" i="36"/>
  <c r="E13" i="36" s="1"/>
  <c r="D12" i="36"/>
  <c r="G12" i="36" s="1"/>
  <c r="A12" i="36"/>
  <c r="D11" i="36"/>
  <c r="A11" i="36"/>
  <c r="G10" i="36"/>
  <c r="A10" i="36"/>
  <c r="E10" i="36" s="1"/>
  <c r="D9" i="36"/>
  <c r="A9" i="36"/>
  <c r="D8" i="36"/>
  <c r="A8" i="36"/>
  <c r="D7" i="36"/>
  <c r="A7" i="36"/>
  <c r="H3" i="36"/>
  <c r="E11" i="36" l="1"/>
  <c r="E17" i="36"/>
  <c r="E26" i="36"/>
  <c r="E25" i="36"/>
  <c r="E7" i="36"/>
  <c r="E15" i="36"/>
  <c r="G8" i="36"/>
  <c r="E16" i="36"/>
  <c r="G24" i="36"/>
  <c r="G11" i="36"/>
  <c r="E12" i="36"/>
  <c r="G15" i="36"/>
  <c r="E20" i="36"/>
  <c r="G26" i="36"/>
  <c r="E21" i="36"/>
  <c r="G16" i="36"/>
  <c r="E9" i="36"/>
  <c r="G7" i="36"/>
  <c r="E14" i="36"/>
  <c r="G17" i="36"/>
  <c r="G40" i="36"/>
  <c r="G42" i="36" s="1"/>
  <c r="E8" i="36"/>
  <c r="E18" i="36"/>
  <c r="E23" i="36"/>
  <c r="G25" i="36"/>
  <c r="E24" i="36"/>
  <c r="G14" i="36"/>
  <c r="G9" i="36"/>
  <c r="G28" i="36" l="1"/>
  <c r="G30" i="36" s="1"/>
  <c r="G44" i="36" s="1"/>
  <c r="G38" i="35"/>
  <c r="G36" i="35"/>
  <c r="G35" i="35"/>
  <c r="G34" i="35"/>
  <c r="G33" i="35"/>
  <c r="G32" i="35"/>
  <c r="G31" i="35"/>
  <c r="G30" i="35"/>
  <c r="G29" i="35"/>
  <c r="D23" i="35"/>
  <c r="D22" i="35"/>
  <c r="G22" i="35" s="1"/>
  <c r="A22" i="35"/>
  <c r="D21" i="35"/>
  <c r="A21" i="35"/>
  <c r="D20" i="35"/>
  <c r="A20" i="35"/>
  <c r="D18" i="35"/>
  <c r="A18" i="35"/>
  <c r="D16" i="35"/>
  <c r="E16" i="35" s="1"/>
  <c r="D15" i="35"/>
  <c r="A15" i="35"/>
  <c r="D14" i="35"/>
  <c r="A14" i="35"/>
  <c r="D13" i="35"/>
  <c r="A13" i="35"/>
  <c r="D12" i="35"/>
  <c r="A12" i="35"/>
  <c r="D11" i="35"/>
  <c r="A11" i="35"/>
  <c r="D10" i="35"/>
  <c r="A10" i="35"/>
  <c r="D9" i="35"/>
  <c r="A9" i="35"/>
  <c r="D8" i="35"/>
  <c r="A8" i="35"/>
  <c r="D7" i="35"/>
  <c r="H3" i="35"/>
  <c r="G46" i="36" l="1"/>
  <c r="G45" i="36"/>
  <c r="G47" i="36"/>
  <c r="G48" i="36" s="1"/>
  <c r="G49" i="36" s="1"/>
  <c r="G13" i="35"/>
  <c r="E21" i="35"/>
  <c r="G15" i="35"/>
  <c r="G20" i="35"/>
  <c r="G8" i="35"/>
  <c r="E14" i="35"/>
  <c r="G21" i="35"/>
  <c r="G14" i="35"/>
  <c r="G23" i="35"/>
  <c r="G18" i="35"/>
  <c r="G10" i="35"/>
  <c r="G11" i="35"/>
  <c r="G7" i="35"/>
  <c r="E12" i="35"/>
  <c r="E10" i="35"/>
  <c r="G16" i="35"/>
  <c r="E9" i="35"/>
  <c r="E8" i="35"/>
  <c r="E18" i="35"/>
  <c r="G12" i="35"/>
  <c r="E7" i="35"/>
  <c r="G9" i="35"/>
  <c r="E11" i="35"/>
  <c r="E15" i="35"/>
  <c r="E22" i="35"/>
  <c r="E13" i="35"/>
  <c r="E20" i="35"/>
  <c r="E23" i="35"/>
  <c r="G24" i="35" l="1"/>
  <c r="G26" i="35" s="1"/>
  <c r="G40" i="35" s="1"/>
  <c r="G42" i="35" l="1"/>
  <c r="G41" i="35"/>
  <c r="G43" i="35" l="1"/>
  <c r="G44" i="35" s="1"/>
  <c r="G45" i="35" s="1"/>
  <c r="E35" i="17" s="1"/>
  <c r="G39" i="34"/>
  <c r="G38" i="34"/>
  <c r="G37" i="34"/>
  <c r="G36" i="34"/>
  <c r="G35" i="34"/>
  <c r="G34" i="34"/>
  <c r="G33" i="34"/>
  <c r="G27" i="34"/>
  <c r="A27" i="34"/>
  <c r="E27" i="34" s="1"/>
  <c r="D26" i="34"/>
  <c r="A26" i="34"/>
  <c r="D25" i="34"/>
  <c r="G25" i="34" s="1"/>
  <c r="A25" i="34"/>
  <c r="D24" i="34"/>
  <c r="A24" i="34"/>
  <c r="D23" i="34"/>
  <c r="G23" i="34" s="1"/>
  <c r="A23" i="34"/>
  <c r="D21" i="34"/>
  <c r="A21" i="34"/>
  <c r="D20" i="34"/>
  <c r="A20" i="34"/>
  <c r="D18" i="34"/>
  <c r="G18" i="34" s="1"/>
  <c r="A18" i="34"/>
  <c r="D17" i="34"/>
  <c r="A17" i="34"/>
  <c r="G16" i="34"/>
  <c r="A16" i="34"/>
  <c r="E16" i="34" s="1"/>
  <c r="D15" i="34"/>
  <c r="G15" i="34" s="1"/>
  <c r="A15" i="34"/>
  <c r="D14" i="34"/>
  <c r="G14" i="34" s="1"/>
  <c r="A14" i="34"/>
  <c r="D13" i="34"/>
  <c r="G13" i="34" s="1"/>
  <c r="A13" i="34"/>
  <c r="D12" i="34"/>
  <c r="G12" i="34" s="1"/>
  <c r="A12" i="34"/>
  <c r="D11" i="34"/>
  <c r="A11" i="34"/>
  <c r="G10" i="34"/>
  <c r="A10" i="34"/>
  <c r="E10" i="34" s="1"/>
  <c r="D9" i="34"/>
  <c r="A9" i="34"/>
  <c r="D8" i="34"/>
  <c r="A8" i="34"/>
  <c r="D7" i="34"/>
  <c r="G7" i="34" s="1"/>
  <c r="A7" i="34"/>
  <c r="H3" i="34"/>
  <c r="E21" i="34" l="1"/>
  <c r="G21" i="34"/>
  <c r="E20" i="34"/>
  <c r="E9" i="34"/>
  <c r="E14" i="34"/>
  <c r="G26" i="34"/>
  <c r="E24" i="34"/>
  <c r="G8" i="34"/>
  <c r="E17" i="34"/>
  <c r="E11" i="34"/>
  <c r="G11" i="34"/>
  <c r="G24" i="34"/>
  <c r="G9" i="34"/>
  <c r="G40" i="34"/>
  <c r="G42" i="34" s="1"/>
  <c r="E12" i="34"/>
  <c r="E25" i="34"/>
  <c r="E23" i="34"/>
  <c r="E7" i="34"/>
  <c r="E15" i="34"/>
  <c r="E8" i="34"/>
  <c r="E13" i="34"/>
  <c r="E18" i="34"/>
  <c r="E26" i="34"/>
  <c r="G17" i="34"/>
  <c r="G28" i="34" l="1"/>
  <c r="G30" i="34" s="1"/>
  <c r="G44" i="34" s="1"/>
  <c r="G39" i="33"/>
  <c r="G38" i="33"/>
  <c r="G37" i="33"/>
  <c r="G36" i="33"/>
  <c r="G40" i="33" s="1"/>
  <c r="G42" i="33" s="1"/>
  <c r="G35" i="33"/>
  <c r="G34" i="33"/>
  <c r="G33" i="33"/>
  <c r="G27" i="33"/>
  <c r="A27" i="33"/>
  <c r="E27" i="33" s="1"/>
  <c r="D26" i="33"/>
  <c r="G26" i="33" s="1"/>
  <c r="A26" i="33"/>
  <c r="D25" i="33"/>
  <c r="G25" i="33" s="1"/>
  <c r="A25" i="33"/>
  <c r="D24" i="33"/>
  <c r="G24" i="33" s="1"/>
  <c r="A24" i="33"/>
  <c r="D23" i="33"/>
  <c r="G23" i="33" s="1"/>
  <c r="A23" i="33"/>
  <c r="D21" i="33"/>
  <c r="G21" i="33" s="1"/>
  <c r="A21" i="33"/>
  <c r="D20" i="33"/>
  <c r="A20" i="33"/>
  <c r="D18" i="33"/>
  <c r="G18" i="33" s="1"/>
  <c r="A18" i="33"/>
  <c r="D17" i="33"/>
  <c r="A17" i="33"/>
  <c r="D16" i="33"/>
  <c r="G16" i="33" s="1"/>
  <c r="A16" i="33"/>
  <c r="D15" i="33"/>
  <c r="G15" i="33" s="1"/>
  <c r="A15" i="33"/>
  <c r="D14" i="33"/>
  <c r="A14" i="33"/>
  <c r="G13" i="33"/>
  <c r="A13" i="33"/>
  <c r="E13" i="33" s="1"/>
  <c r="D12" i="33"/>
  <c r="G12" i="33" s="1"/>
  <c r="A12" i="33"/>
  <c r="E11" i="33"/>
  <c r="D11" i="33"/>
  <c r="G11" i="33" s="1"/>
  <c r="A11" i="33"/>
  <c r="G10" i="33"/>
  <c r="A10" i="33"/>
  <c r="E10" i="33" s="1"/>
  <c r="D9" i="33"/>
  <c r="G9" i="33" s="1"/>
  <c r="A9" i="33"/>
  <c r="D8" i="33"/>
  <c r="G8" i="33" s="1"/>
  <c r="A8" i="33"/>
  <c r="D7" i="33"/>
  <c r="G7" i="33" s="1"/>
  <c r="A7" i="33"/>
  <c r="H3" i="33"/>
  <c r="G39" i="32"/>
  <c r="G38" i="32"/>
  <c r="G37" i="32"/>
  <c r="G36" i="32"/>
  <c r="G35" i="32"/>
  <c r="G34" i="32"/>
  <c r="G33" i="32"/>
  <c r="G40" i="32" s="1"/>
  <c r="G42" i="32" s="1"/>
  <c r="G27" i="32"/>
  <c r="A27" i="32"/>
  <c r="E27" i="32" s="1"/>
  <c r="D26" i="32"/>
  <c r="A26" i="32"/>
  <c r="D25" i="32"/>
  <c r="E25" i="32" s="1"/>
  <c r="A25" i="32"/>
  <c r="D24" i="32"/>
  <c r="G24" i="32" s="1"/>
  <c r="A24" i="32"/>
  <c r="D23" i="32"/>
  <c r="E23" i="32" s="1"/>
  <c r="A23" i="32"/>
  <c r="D21" i="32"/>
  <c r="A21" i="32"/>
  <c r="D20" i="32"/>
  <c r="A20" i="32"/>
  <c r="D18" i="32"/>
  <c r="G18" i="32" s="1"/>
  <c r="A18" i="32"/>
  <c r="D17" i="32"/>
  <c r="G17" i="32" s="1"/>
  <c r="A17" i="32"/>
  <c r="D16" i="32"/>
  <c r="G16" i="32" s="1"/>
  <c r="A16" i="32"/>
  <c r="D15" i="32"/>
  <c r="G15" i="32" s="1"/>
  <c r="A15" i="32"/>
  <c r="D14" i="32"/>
  <c r="G14" i="32" s="1"/>
  <c r="A14" i="32"/>
  <c r="G13" i="32"/>
  <c r="A13" i="32"/>
  <c r="E13" i="32" s="1"/>
  <c r="D12" i="32"/>
  <c r="G12" i="32" s="1"/>
  <c r="A12" i="32"/>
  <c r="D11" i="32"/>
  <c r="A11" i="32"/>
  <c r="G10" i="32"/>
  <c r="A10" i="32"/>
  <c r="E10" i="32" s="1"/>
  <c r="G9" i="32"/>
  <c r="E9" i="32"/>
  <c r="D9" i="32"/>
  <c r="A9" i="32"/>
  <c r="D8" i="32"/>
  <c r="A8" i="32"/>
  <c r="D7" i="32"/>
  <c r="G7" i="32" s="1"/>
  <c r="A7" i="32"/>
  <c r="H3" i="32"/>
  <c r="G39" i="31"/>
  <c r="G38" i="31"/>
  <c r="G37" i="31"/>
  <c r="G36" i="31"/>
  <c r="G35" i="31"/>
  <c r="G34" i="31"/>
  <c r="G33" i="31"/>
  <c r="G40" i="31" s="1"/>
  <c r="G42" i="31" s="1"/>
  <c r="G27" i="31"/>
  <c r="A27" i="31"/>
  <c r="E27" i="31" s="1"/>
  <c r="D26" i="31"/>
  <c r="G26" i="31" s="1"/>
  <c r="A26" i="31"/>
  <c r="D25" i="31"/>
  <c r="G25" i="31" s="1"/>
  <c r="A25" i="31"/>
  <c r="D24" i="31"/>
  <c r="G24" i="31" s="1"/>
  <c r="A24" i="31"/>
  <c r="D23" i="31"/>
  <c r="G23" i="31" s="1"/>
  <c r="A23" i="31"/>
  <c r="D21" i="31"/>
  <c r="G21" i="31" s="1"/>
  <c r="A21" i="31"/>
  <c r="D20" i="31"/>
  <c r="A20" i="31"/>
  <c r="D18" i="31"/>
  <c r="G18" i="31" s="1"/>
  <c r="A18" i="31"/>
  <c r="G17" i="31"/>
  <c r="A17" i="31"/>
  <c r="E17" i="31" s="1"/>
  <c r="D16" i="31"/>
  <c r="E16" i="31" s="1"/>
  <c r="A16" i="31"/>
  <c r="G15" i="31"/>
  <c r="D15" i="31"/>
  <c r="A15" i="31"/>
  <c r="E15" i="31" s="1"/>
  <c r="D14" i="31"/>
  <c r="E14" i="31" s="1"/>
  <c r="A14" i="31"/>
  <c r="G13" i="31"/>
  <c r="A13" i="31"/>
  <c r="E13" i="31" s="1"/>
  <c r="E12" i="31"/>
  <c r="D12" i="31"/>
  <c r="G12" i="31" s="1"/>
  <c r="A12" i="31"/>
  <c r="D11" i="31"/>
  <c r="G11" i="31" s="1"/>
  <c r="A11" i="31"/>
  <c r="G10" i="31"/>
  <c r="A10" i="31"/>
  <c r="E10" i="31" s="1"/>
  <c r="D9" i="31"/>
  <c r="G9" i="31" s="1"/>
  <c r="A9" i="31"/>
  <c r="D8" i="31"/>
  <c r="A8" i="31"/>
  <c r="D7" i="31"/>
  <c r="G7" i="31" s="1"/>
  <c r="A7" i="31"/>
  <c r="H3" i="31"/>
  <c r="G39" i="30"/>
  <c r="G38" i="30"/>
  <c r="G37" i="30"/>
  <c r="G36" i="30"/>
  <c r="G35" i="30"/>
  <c r="G40" i="30" s="1"/>
  <c r="G42" i="30" s="1"/>
  <c r="G34" i="30"/>
  <c r="G33" i="30"/>
  <c r="G27" i="30"/>
  <c r="A27" i="30"/>
  <c r="E27" i="30" s="1"/>
  <c r="D26" i="30"/>
  <c r="G26" i="30" s="1"/>
  <c r="A26" i="30"/>
  <c r="D25" i="30"/>
  <c r="E25" i="30" s="1"/>
  <c r="A25" i="30"/>
  <c r="G24" i="30"/>
  <c r="D24" i="30"/>
  <c r="A24" i="30"/>
  <c r="D23" i="30"/>
  <c r="G23" i="30" s="1"/>
  <c r="A23" i="30"/>
  <c r="D21" i="30"/>
  <c r="E21" i="30" s="1"/>
  <c r="A21" i="30"/>
  <c r="D20" i="30"/>
  <c r="A20" i="30"/>
  <c r="E20" i="30" s="1"/>
  <c r="D18" i="30"/>
  <c r="G18" i="30" s="1"/>
  <c r="A18" i="30"/>
  <c r="D17" i="30"/>
  <c r="E17" i="30" s="1"/>
  <c r="A17" i="30"/>
  <c r="D16" i="30"/>
  <c r="G16" i="30" s="1"/>
  <c r="A16" i="30"/>
  <c r="D15" i="30"/>
  <c r="G15" i="30" s="1"/>
  <c r="A15" i="30"/>
  <c r="G14" i="30"/>
  <c r="D14" i="30"/>
  <c r="E14" i="30" s="1"/>
  <c r="A14" i="30"/>
  <c r="G13" i="30"/>
  <c r="E13" i="30"/>
  <c r="A13" i="30"/>
  <c r="D12" i="30"/>
  <c r="G12" i="30" s="1"/>
  <c r="A12" i="30"/>
  <c r="E12" i="30" s="1"/>
  <c r="D11" i="30"/>
  <c r="G11" i="30" s="1"/>
  <c r="A11" i="30"/>
  <c r="G10" i="30"/>
  <c r="A10" i="30"/>
  <c r="E10" i="30" s="1"/>
  <c r="D9" i="30"/>
  <c r="G9" i="30" s="1"/>
  <c r="A9" i="30"/>
  <c r="D8" i="30"/>
  <c r="E8" i="30" s="1"/>
  <c r="A8" i="30"/>
  <c r="D7" i="30"/>
  <c r="G7" i="30" s="1"/>
  <c r="A7" i="30"/>
  <c r="E7" i="30" s="1"/>
  <c r="H3" i="30"/>
  <c r="G39" i="29"/>
  <c r="G38" i="29"/>
  <c r="G37" i="29"/>
  <c r="G36" i="29"/>
  <c r="G35" i="29"/>
  <c r="G34" i="29"/>
  <c r="G33" i="29"/>
  <c r="G27" i="29"/>
  <c r="A27" i="29"/>
  <c r="E27" i="29" s="1"/>
  <c r="D26" i="29"/>
  <c r="G26" i="29" s="1"/>
  <c r="A26" i="29"/>
  <c r="D25" i="29"/>
  <c r="G25" i="29" s="1"/>
  <c r="A25" i="29"/>
  <c r="D24" i="29"/>
  <c r="A24" i="29"/>
  <c r="D23" i="29"/>
  <c r="G23" i="29" s="1"/>
  <c r="A23" i="29"/>
  <c r="D21" i="29"/>
  <c r="G21" i="29" s="1"/>
  <c r="A21" i="29"/>
  <c r="D20" i="29"/>
  <c r="A20" i="29"/>
  <c r="D18" i="29"/>
  <c r="A18" i="29"/>
  <c r="D17" i="29"/>
  <c r="G17" i="29" s="1"/>
  <c r="A17" i="29"/>
  <c r="D16" i="29"/>
  <c r="G16" i="29" s="1"/>
  <c r="A16" i="29"/>
  <c r="D15" i="29"/>
  <c r="G15" i="29" s="1"/>
  <c r="A15" i="29"/>
  <c r="D14" i="29"/>
  <c r="A14" i="29"/>
  <c r="G13" i="29"/>
  <c r="A13" i="29"/>
  <c r="E13" i="29" s="1"/>
  <c r="D12" i="29"/>
  <c r="A12" i="29"/>
  <c r="D11" i="29"/>
  <c r="A11" i="29"/>
  <c r="G10" i="29"/>
  <c r="A10" i="29"/>
  <c r="E10" i="29" s="1"/>
  <c r="D9" i="29"/>
  <c r="A9" i="29"/>
  <c r="D8" i="29"/>
  <c r="A8" i="29"/>
  <c r="D7" i="29"/>
  <c r="G7" i="29" s="1"/>
  <c r="A7" i="29"/>
  <c r="H3" i="29"/>
  <c r="E20" i="31" l="1"/>
  <c r="E17" i="32"/>
  <c r="E9" i="30"/>
  <c r="G17" i="30"/>
  <c r="E24" i="30"/>
  <c r="G14" i="31"/>
  <c r="E8" i="32"/>
  <c r="E24" i="32"/>
  <c r="E14" i="33"/>
  <c r="E20" i="33"/>
  <c r="G14" i="33"/>
  <c r="G28" i="33" s="1"/>
  <c r="G30" i="33" s="1"/>
  <c r="G44" i="33" s="1"/>
  <c r="E14" i="32"/>
  <c r="G25" i="30"/>
  <c r="E20" i="32"/>
  <c r="G25" i="32"/>
  <c r="E21" i="32"/>
  <c r="E26" i="32"/>
  <c r="G21" i="32"/>
  <c r="E17" i="33"/>
  <c r="E24" i="33"/>
  <c r="E16" i="30"/>
  <c r="G21" i="30"/>
  <c r="E8" i="31"/>
  <c r="E11" i="32"/>
  <c r="G17" i="33"/>
  <c r="E12" i="32"/>
  <c r="E9" i="33"/>
  <c r="G46" i="34"/>
  <c r="G45" i="34"/>
  <c r="G47" i="34" s="1"/>
  <c r="G48" i="34" s="1"/>
  <c r="G49" i="34" s="1"/>
  <c r="E23" i="33"/>
  <c r="E26" i="33"/>
  <c r="E15" i="33"/>
  <c r="E18" i="33"/>
  <c r="E12" i="33"/>
  <c r="E16" i="33"/>
  <c r="E8" i="33"/>
  <c r="E7" i="33"/>
  <c r="E21" i="33"/>
  <c r="E25" i="33"/>
  <c r="E16" i="32"/>
  <c r="E7" i="32"/>
  <c r="G8" i="32"/>
  <c r="G28" i="32" s="1"/>
  <c r="G30" i="32" s="1"/>
  <c r="G44" i="32" s="1"/>
  <c r="E15" i="32"/>
  <c r="E18" i="32"/>
  <c r="G23" i="32"/>
  <c r="G26" i="32"/>
  <c r="G11" i="32"/>
  <c r="E9" i="31"/>
  <c r="E23" i="31"/>
  <c r="E26" i="31"/>
  <c r="G8" i="31"/>
  <c r="E18" i="31"/>
  <c r="E24" i="31"/>
  <c r="E11" i="31"/>
  <c r="G16" i="31"/>
  <c r="E7" i="31"/>
  <c r="E21" i="31"/>
  <c r="E25" i="31"/>
  <c r="E23" i="30"/>
  <c r="E26" i="30"/>
  <c r="E15" i="30"/>
  <c r="E18" i="30"/>
  <c r="G8" i="30"/>
  <c r="E11" i="30"/>
  <c r="E18" i="29"/>
  <c r="E11" i="29"/>
  <c r="E16" i="29"/>
  <c r="E14" i="29"/>
  <c r="G40" i="29"/>
  <c r="G42" i="29" s="1"/>
  <c r="E8" i="29"/>
  <c r="E20" i="29"/>
  <c r="E12" i="29"/>
  <c r="E23" i="29"/>
  <c r="G8" i="29"/>
  <c r="G11" i="29"/>
  <c r="E24" i="29"/>
  <c r="G24" i="29"/>
  <c r="G18" i="29"/>
  <c r="E9" i="29"/>
  <c r="G9" i="29"/>
  <c r="G12" i="29"/>
  <c r="E15" i="29"/>
  <c r="E25" i="29"/>
  <c r="E7" i="29"/>
  <c r="E17" i="29"/>
  <c r="E21" i="29"/>
  <c r="G14" i="29"/>
  <c r="E26" i="29"/>
  <c r="G28" i="30" l="1"/>
  <c r="G30" i="30" s="1"/>
  <c r="G44" i="30" s="1"/>
  <c r="G28" i="31"/>
  <c r="G30" i="31" s="1"/>
  <c r="G44" i="31" s="1"/>
  <c r="G45" i="31" s="1"/>
  <c r="G46" i="33"/>
  <c r="G45" i="33"/>
  <c r="G46" i="32"/>
  <c r="G45" i="32"/>
  <c r="G46" i="30"/>
  <c r="G45" i="30"/>
  <c r="G47" i="30" s="1"/>
  <c r="G28" i="29"/>
  <c r="G30" i="29" s="1"/>
  <c r="G44" i="29" s="1"/>
  <c r="G39" i="28"/>
  <c r="G38" i="28"/>
  <c r="G37" i="28"/>
  <c r="G36" i="28"/>
  <c r="G35" i="28"/>
  <c r="G34" i="28"/>
  <c r="G33" i="28"/>
  <c r="G27" i="28"/>
  <c r="A27" i="28"/>
  <c r="E27" i="28" s="1"/>
  <c r="D26" i="28"/>
  <c r="A26" i="28"/>
  <c r="D25" i="28"/>
  <c r="G25" i="28" s="1"/>
  <c r="A25" i="28"/>
  <c r="D24" i="28"/>
  <c r="A24" i="28"/>
  <c r="D23" i="28"/>
  <c r="G23" i="28" s="1"/>
  <c r="A23" i="28"/>
  <c r="D21" i="28"/>
  <c r="A21" i="28"/>
  <c r="D20" i="28"/>
  <c r="A20" i="28"/>
  <c r="D18" i="28"/>
  <c r="G18" i="28" s="1"/>
  <c r="A18" i="28"/>
  <c r="G17" i="28"/>
  <c r="A17" i="28"/>
  <c r="E17" i="28" s="1"/>
  <c r="D16" i="28"/>
  <c r="A16" i="28"/>
  <c r="D15" i="28"/>
  <c r="G15" i="28" s="1"/>
  <c r="A15" i="28"/>
  <c r="D14" i="28"/>
  <c r="G14" i="28" s="1"/>
  <c r="A14" i="28"/>
  <c r="G13" i="28"/>
  <c r="A13" i="28"/>
  <c r="E13" i="28" s="1"/>
  <c r="D12" i="28"/>
  <c r="A12" i="28"/>
  <c r="D11" i="28"/>
  <c r="G11" i="28" s="1"/>
  <c r="A11" i="28"/>
  <c r="G10" i="28"/>
  <c r="A10" i="28"/>
  <c r="E10" i="28" s="1"/>
  <c r="D9" i="28"/>
  <c r="A9" i="28"/>
  <c r="D8" i="28"/>
  <c r="G8" i="28" s="1"/>
  <c r="A8" i="28"/>
  <c r="E8" i="28" s="1"/>
  <c r="D7" i="28"/>
  <c r="A7" i="28"/>
  <c r="H3" i="28"/>
  <c r="G46" i="29" l="1"/>
  <c r="G47" i="29" s="1"/>
  <c r="G48" i="29" s="1"/>
  <c r="G49" i="29" s="1"/>
  <c r="E29" i="17" s="1"/>
  <c r="G45" i="29"/>
  <c r="G46" i="31"/>
  <c r="G47" i="33"/>
  <c r="G48" i="33" s="1"/>
  <c r="G49" i="33" s="1"/>
  <c r="E33" i="17" s="1"/>
  <c r="G47" i="32"/>
  <c r="G48" i="32" s="1"/>
  <c r="G49" i="32" s="1"/>
  <c r="E32" i="17" s="1"/>
  <c r="G47" i="31"/>
  <c r="G48" i="31" s="1"/>
  <c r="G49" i="31" s="1"/>
  <c r="G48" i="30"/>
  <c r="G49" i="30" s="1"/>
  <c r="E9" i="28"/>
  <c r="E24" i="28"/>
  <c r="G12" i="28"/>
  <c r="G9" i="28"/>
  <c r="G26" i="28"/>
  <c r="E7" i="28"/>
  <c r="E21" i="28"/>
  <c r="G40" i="28"/>
  <c r="G42" i="28" s="1"/>
  <c r="E20" i="28"/>
  <c r="G16" i="28"/>
  <c r="E26" i="28"/>
  <c r="E11" i="28"/>
  <c r="E12" i="28"/>
  <c r="E16" i="28"/>
  <c r="G24" i="28"/>
  <c r="E14" i="28"/>
  <c r="G7" i="28"/>
  <c r="E15" i="28"/>
  <c r="E25" i="28"/>
  <c r="E18" i="28"/>
  <c r="E23" i="28"/>
  <c r="G21" i="28"/>
  <c r="G28" i="28" l="1"/>
  <c r="G30" i="28" s="1"/>
  <c r="G44" i="28" s="1"/>
  <c r="G45" i="28" l="1"/>
  <c r="G47" i="28" s="1"/>
  <c r="G48" i="28" s="1"/>
  <c r="G49" i="28" s="1"/>
  <c r="E28" i="17" s="1"/>
  <c r="G46" i="28"/>
  <c r="G39" i="27"/>
  <c r="G38" i="27"/>
  <c r="G37" i="27"/>
  <c r="G36" i="27"/>
  <c r="G35" i="27"/>
  <c r="G34" i="27"/>
  <c r="G33" i="27"/>
  <c r="G27" i="27"/>
  <c r="A27" i="27"/>
  <c r="E27" i="27" s="1"/>
  <c r="D26" i="27"/>
  <c r="G26" i="27" s="1"/>
  <c r="A26" i="27"/>
  <c r="D25" i="27"/>
  <c r="A25" i="27"/>
  <c r="D24" i="27"/>
  <c r="G24" i="27" s="1"/>
  <c r="A24" i="27"/>
  <c r="D23" i="27"/>
  <c r="A23" i="27"/>
  <c r="D21" i="27"/>
  <c r="A21" i="27"/>
  <c r="D20" i="27"/>
  <c r="A20" i="27"/>
  <c r="D18" i="27"/>
  <c r="A18" i="27"/>
  <c r="D17" i="27"/>
  <c r="A17" i="27"/>
  <c r="D16" i="27"/>
  <c r="G16" i="27" s="1"/>
  <c r="A16" i="27"/>
  <c r="D15" i="27"/>
  <c r="G15" i="27" s="1"/>
  <c r="A15" i="27"/>
  <c r="D14" i="27"/>
  <c r="G14" i="27" s="1"/>
  <c r="A14" i="27"/>
  <c r="G13" i="27"/>
  <c r="A13" i="27"/>
  <c r="E13" i="27" s="1"/>
  <c r="D12" i="27"/>
  <c r="A12" i="27"/>
  <c r="D11" i="27"/>
  <c r="A11" i="27"/>
  <c r="G10" i="27"/>
  <c r="A10" i="27"/>
  <c r="E10" i="27" s="1"/>
  <c r="D9" i="27"/>
  <c r="G9" i="27" s="1"/>
  <c r="A9" i="27"/>
  <c r="D8" i="27"/>
  <c r="G8" i="27" s="1"/>
  <c r="A8" i="27"/>
  <c r="D7" i="27"/>
  <c r="A7" i="27"/>
  <c r="H3" i="27"/>
  <c r="E7" i="27" l="1"/>
  <c r="G7" i="27"/>
  <c r="E11" i="27"/>
  <c r="E21" i="27"/>
  <c r="G11" i="27"/>
  <c r="E15" i="27"/>
  <c r="E12" i="27"/>
  <c r="E20" i="27"/>
  <c r="G21" i="27"/>
  <c r="E26" i="27"/>
  <c r="G40" i="27"/>
  <c r="G42" i="27" s="1"/>
  <c r="G12" i="27"/>
  <c r="E16" i="27"/>
  <c r="G23" i="27"/>
  <c r="E17" i="27"/>
  <c r="G25" i="27"/>
  <c r="G17" i="27"/>
  <c r="G18" i="27"/>
  <c r="E25" i="27"/>
  <c r="E8" i="27"/>
  <c r="E18" i="27"/>
  <c r="E23" i="27"/>
  <c r="E14" i="27"/>
  <c r="E9" i="27"/>
  <c r="E24" i="27"/>
  <c r="G28" i="27" l="1"/>
  <c r="G30" i="27" s="1"/>
  <c r="G44" i="27" s="1"/>
  <c r="G45" i="27" l="1"/>
  <c r="G47" i="27" s="1"/>
  <c r="G48" i="27" s="1"/>
  <c r="G49" i="27" s="1"/>
  <c r="G46" i="27"/>
  <c r="G39" i="26"/>
  <c r="G38" i="26"/>
  <c r="G37" i="26"/>
  <c r="G36" i="26"/>
  <c r="G35" i="26"/>
  <c r="G34" i="26"/>
  <c r="G33" i="26"/>
  <c r="G27" i="26"/>
  <c r="A27" i="26"/>
  <c r="E27" i="26" s="1"/>
  <c r="D26" i="26"/>
  <c r="G26" i="26" s="1"/>
  <c r="A26" i="26"/>
  <c r="D25" i="26"/>
  <c r="A25" i="26"/>
  <c r="D24" i="26"/>
  <c r="G24" i="26" s="1"/>
  <c r="A24" i="26"/>
  <c r="D23" i="26"/>
  <c r="G23" i="26" s="1"/>
  <c r="A23" i="26"/>
  <c r="D21" i="26"/>
  <c r="A21" i="26"/>
  <c r="D20" i="26"/>
  <c r="A20" i="26"/>
  <c r="D18" i="26"/>
  <c r="G18" i="26" s="1"/>
  <c r="A18" i="26"/>
  <c r="D17" i="26"/>
  <c r="A17" i="26"/>
  <c r="D16" i="26"/>
  <c r="A16" i="26"/>
  <c r="D15" i="26"/>
  <c r="A15" i="26"/>
  <c r="D14" i="26"/>
  <c r="G14" i="26" s="1"/>
  <c r="A14" i="26"/>
  <c r="G13" i="26"/>
  <c r="A13" i="26"/>
  <c r="E13" i="26" s="1"/>
  <c r="D12" i="26"/>
  <c r="A12" i="26"/>
  <c r="D11" i="26"/>
  <c r="A11" i="26"/>
  <c r="G10" i="26"/>
  <c r="A10" i="26"/>
  <c r="E10" i="26" s="1"/>
  <c r="D9" i="26"/>
  <c r="A9" i="26"/>
  <c r="D8" i="26"/>
  <c r="A8" i="26"/>
  <c r="D7" i="26"/>
  <c r="A7" i="26"/>
  <c r="H3" i="26"/>
  <c r="E9" i="26" l="1"/>
  <c r="E16" i="26"/>
  <c r="E14" i="26"/>
  <c r="E11" i="26"/>
  <c r="G11" i="26"/>
  <c r="G8" i="26"/>
  <c r="G16" i="26"/>
  <c r="E25" i="26"/>
  <c r="G9" i="26"/>
  <c r="E17" i="26"/>
  <c r="E7" i="26"/>
  <c r="E15" i="26"/>
  <c r="E12" i="26"/>
  <c r="E20" i="26"/>
  <c r="E21" i="26"/>
  <c r="G40" i="26"/>
  <c r="G42" i="26" s="1"/>
  <c r="G15" i="26"/>
  <c r="E8" i="26"/>
  <c r="E18" i="26"/>
  <c r="E23" i="26"/>
  <c r="G25" i="26"/>
  <c r="G7" i="26"/>
  <c r="G12" i="26"/>
  <c r="G21" i="26"/>
  <c r="G17" i="26"/>
  <c r="E26" i="26"/>
  <c r="E24" i="26"/>
  <c r="G28" i="26" l="1"/>
  <c r="G30" i="26" s="1"/>
  <c r="G44" i="26" s="1"/>
  <c r="G46" i="26" l="1"/>
  <c r="G47" i="26" s="1"/>
  <c r="G48" i="26" s="1"/>
  <c r="G49" i="26" s="1"/>
  <c r="E26" i="17" s="1"/>
  <c r="G45" i="26"/>
  <c r="G39" i="25"/>
  <c r="G38" i="25"/>
  <c r="G37" i="25"/>
  <c r="G36" i="25"/>
  <c r="G35" i="25"/>
  <c r="G34" i="25"/>
  <c r="G33" i="25"/>
  <c r="G40" i="25" s="1"/>
  <c r="G42" i="25" s="1"/>
  <c r="G27" i="25"/>
  <c r="A27" i="25"/>
  <c r="E27" i="25" s="1"/>
  <c r="D26" i="25"/>
  <c r="G26" i="25" s="1"/>
  <c r="A26" i="25"/>
  <c r="D25" i="25"/>
  <c r="G25" i="25" s="1"/>
  <c r="A25" i="25"/>
  <c r="D24" i="25"/>
  <c r="G24" i="25" s="1"/>
  <c r="A24" i="25"/>
  <c r="D23" i="25"/>
  <c r="G23" i="25" s="1"/>
  <c r="A23" i="25"/>
  <c r="D21" i="25"/>
  <c r="G21" i="25" s="1"/>
  <c r="A21" i="25"/>
  <c r="D20" i="25"/>
  <c r="A20" i="25"/>
  <c r="D18" i="25"/>
  <c r="A18" i="25"/>
  <c r="G17" i="25"/>
  <c r="A17" i="25"/>
  <c r="E17" i="25" s="1"/>
  <c r="D16" i="25"/>
  <c r="G16" i="25" s="1"/>
  <c r="A16" i="25"/>
  <c r="E16" i="25" s="1"/>
  <c r="D15" i="25"/>
  <c r="G15" i="25" s="1"/>
  <c r="A15" i="25"/>
  <c r="D14" i="25"/>
  <c r="G14" i="25" s="1"/>
  <c r="A14" i="25"/>
  <c r="G13" i="25"/>
  <c r="A13" i="25"/>
  <c r="E13" i="25" s="1"/>
  <c r="D12" i="25"/>
  <c r="A12" i="25"/>
  <c r="D11" i="25"/>
  <c r="G11" i="25" s="1"/>
  <c r="A11" i="25"/>
  <c r="G10" i="25"/>
  <c r="A10" i="25"/>
  <c r="E10" i="25" s="1"/>
  <c r="D9" i="25"/>
  <c r="E9" i="25" s="1"/>
  <c r="A9" i="25"/>
  <c r="D8" i="25"/>
  <c r="G8" i="25" s="1"/>
  <c r="A8" i="25"/>
  <c r="D7" i="25"/>
  <c r="G7" i="25" s="1"/>
  <c r="A7" i="25"/>
  <c r="E7" i="25" s="1"/>
  <c r="H3" i="25"/>
  <c r="E20" i="25" l="1"/>
  <c r="E15" i="25"/>
  <c r="E12" i="25"/>
  <c r="E18" i="25"/>
  <c r="G18" i="25"/>
  <c r="E14" i="25"/>
  <c r="E11" i="25"/>
  <c r="E8" i="25"/>
  <c r="E23" i="25"/>
  <c r="E26" i="25"/>
  <c r="E24" i="25"/>
  <c r="G9" i="25"/>
  <c r="G12" i="25"/>
  <c r="E21" i="25"/>
  <c r="E25" i="25"/>
  <c r="G28" i="25" l="1"/>
  <c r="G30" i="25" s="1"/>
  <c r="G44" i="25" s="1"/>
  <c r="G46" i="25" s="1"/>
  <c r="G45" i="25" l="1"/>
  <c r="G47" i="25" s="1"/>
  <c r="G48" i="25" s="1"/>
  <c r="G49" i="25" s="1"/>
  <c r="E25" i="17" s="1"/>
  <c r="G41" i="24" l="1"/>
  <c r="G40" i="24"/>
  <c r="G39" i="24"/>
  <c r="G38" i="24"/>
  <c r="G37" i="24"/>
  <c r="G36" i="24"/>
  <c r="G35" i="24"/>
  <c r="G34" i="24"/>
  <c r="G27" i="24"/>
  <c r="A27" i="24"/>
  <c r="E27" i="24" s="1"/>
  <c r="D26" i="24"/>
  <c r="A26" i="24"/>
  <c r="D25" i="24"/>
  <c r="G25" i="24" s="1"/>
  <c r="A25" i="24"/>
  <c r="D24" i="24"/>
  <c r="A24" i="24"/>
  <c r="D23" i="24"/>
  <c r="G23" i="24" s="1"/>
  <c r="A23" i="24"/>
  <c r="D21" i="24"/>
  <c r="G21" i="24" s="1"/>
  <c r="A21" i="24"/>
  <c r="D20" i="24"/>
  <c r="A20" i="24"/>
  <c r="D18" i="24"/>
  <c r="G18" i="24" s="1"/>
  <c r="A18" i="24"/>
  <c r="D17" i="24"/>
  <c r="A17" i="24"/>
  <c r="D16" i="24"/>
  <c r="A16" i="24"/>
  <c r="D15" i="24"/>
  <c r="A15" i="24"/>
  <c r="D14" i="24"/>
  <c r="A14" i="24"/>
  <c r="G13" i="24"/>
  <c r="A13" i="24"/>
  <c r="E13" i="24" s="1"/>
  <c r="D12" i="24"/>
  <c r="A12" i="24"/>
  <c r="D11" i="24"/>
  <c r="G11" i="24" s="1"/>
  <c r="A11" i="24"/>
  <c r="G10" i="24"/>
  <c r="A10" i="24"/>
  <c r="E10" i="24" s="1"/>
  <c r="D9" i="24"/>
  <c r="A9" i="24"/>
  <c r="D8" i="24"/>
  <c r="A8" i="24"/>
  <c r="D7" i="24"/>
  <c r="A7" i="24"/>
  <c r="H3" i="24"/>
  <c r="E20" i="24" l="1"/>
  <c r="E24" i="24"/>
  <c r="E26" i="24"/>
  <c r="G9" i="24"/>
  <c r="E14" i="24"/>
  <c r="G15" i="24"/>
  <c r="E12" i="24"/>
  <c r="G16" i="24"/>
  <c r="E7" i="24"/>
  <c r="G8" i="24"/>
  <c r="G24" i="24"/>
  <c r="E17" i="24"/>
  <c r="E9" i="24"/>
  <c r="G14" i="24"/>
  <c r="E21" i="24"/>
  <c r="G26" i="24"/>
  <c r="G43" i="24"/>
  <c r="E15" i="24"/>
  <c r="E25" i="24"/>
  <c r="E18" i="24"/>
  <c r="E8" i="24"/>
  <c r="E23" i="24"/>
  <c r="E11" i="24"/>
  <c r="E16" i="24"/>
  <c r="G12" i="24"/>
  <c r="G7" i="24"/>
  <c r="G17" i="24"/>
  <c r="G29" i="24" l="1"/>
  <c r="G31" i="24" s="1"/>
  <c r="G45" i="24" s="1"/>
  <c r="G46" i="24" l="1"/>
  <c r="G47" i="24"/>
  <c r="G48" i="24"/>
  <c r="G49" i="24" s="1"/>
  <c r="G50" i="24" s="1"/>
  <c r="E24" i="17" s="1"/>
  <c r="G39" i="23"/>
  <c r="G38" i="23"/>
  <c r="G37" i="23"/>
  <c r="G36" i="23"/>
  <c r="G35" i="23"/>
  <c r="G34" i="23"/>
  <c r="G33" i="23"/>
  <c r="G40" i="23" s="1"/>
  <c r="G42" i="23" s="1"/>
  <c r="G27" i="23"/>
  <c r="A27" i="23"/>
  <c r="E27" i="23" s="1"/>
  <c r="D26" i="23"/>
  <c r="E26" i="23" s="1"/>
  <c r="A26" i="23"/>
  <c r="D25" i="23"/>
  <c r="G25" i="23" s="1"/>
  <c r="A25" i="23"/>
  <c r="D24" i="23"/>
  <c r="G24" i="23" s="1"/>
  <c r="A24" i="23"/>
  <c r="D23" i="23"/>
  <c r="G23" i="23" s="1"/>
  <c r="A23" i="23"/>
  <c r="D21" i="23"/>
  <c r="E21" i="23" s="1"/>
  <c r="A21" i="23"/>
  <c r="D20" i="23"/>
  <c r="A20" i="23"/>
  <c r="D18" i="23"/>
  <c r="G18" i="23" s="1"/>
  <c r="A18" i="23"/>
  <c r="D17" i="23"/>
  <c r="E17" i="23" s="1"/>
  <c r="A17" i="23"/>
  <c r="D16" i="23"/>
  <c r="A16" i="23"/>
  <c r="D15" i="23"/>
  <c r="A15" i="23"/>
  <c r="D14" i="23"/>
  <c r="A14" i="23"/>
  <c r="G13" i="23"/>
  <c r="A13" i="23"/>
  <c r="E13" i="23" s="1"/>
  <c r="D12" i="23"/>
  <c r="G12" i="23" s="1"/>
  <c r="A12" i="23"/>
  <c r="D11" i="23"/>
  <c r="G11" i="23" s="1"/>
  <c r="A11" i="23"/>
  <c r="G10" i="23"/>
  <c r="A10" i="23"/>
  <c r="E10" i="23" s="1"/>
  <c r="G9" i="23"/>
  <c r="D9" i="23"/>
  <c r="A9" i="23"/>
  <c r="E9" i="23" s="1"/>
  <c r="D8" i="23"/>
  <c r="G8" i="23" s="1"/>
  <c r="A8" i="23"/>
  <c r="D7" i="23"/>
  <c r="G7" i="23" s="1"/>
  <c r="A7" i="23"/>
  <c r="H3" i="23"/>
  <c r="G44" i="22"/>
  <c r="G43" i="22"/>
  <c r="G42" i="22"/>
  <c r="G41" i="22"/>
  <c r="G40" i="22"/>
  <c r="G39" i="22"/>
  <c r="G38" i="22"/>
  <c r="D32" i="22"/>
  <c r="A32" i="22"/>
  <c r="D31" i="22"/>
  <c r="A31" i="22"/>
  <c r="G29" i="22"/>
  <c r="A29" i="22"/>
  <c r="E29" i="22" s="1"/>
  <c r="D28" i="22"/>
  <c r="G28" i="22" s="1"/>
  <c r="A28" i="22"/>
  <c r="D27" i="22"/>
  <c r="A27" i="22"/>
  <c r="D26" i="22"/>
  <c r="A26" i="22"/>
  <c r="D25" i="22"/>
  <c r="A25" i="22"/>
  <c r="D23" i="22"/>
  <c r="G23" i="22" s="1"/>
  <c r="A23" i="22"/>
  <c r="D22" i="22"/>
  <c r="A22" i="22"/>
  <c r="D21" i="22"/>
  <c r="E21" i="22" s="1"/>
  <c r="A21" i="22"/>
  <c r="D20" i="22"/>
  <c r="A20" i="22"/>
  <c r="D18" i="22"/>
  <c r="G18" i="22" s="1"/>
  <c r="A18" i="22"/>
  <c r="E18" i="22" s="1"/>
  <c r="D17" i="22"/>
  <c r="A17" i="22"/>
  <c r="D16" i="22"/>
  <c r="A16" i="22"/>
  <c r="D15" i="22"/>
  <c r="A15" i="22"/>
  <c r="D14" i="22"/>
  <c r="E14" i="22" s="1"/>
  <c r="A14" i="22"/>
  <c r="G13" i="22"/>
  <c r="A13" i="22"/>
  <c r="E13" i="22" s="1"/>
  <c r="D12" i="22"/>
  <c r="A12" i="22"/>
  <c r="G11" i="22"/>
  <c r="A11" i="22"/>
  <c r="E11" i="22" s="1"/>
  <c r="G10" i="22"/>
  <c r="A10" i="22"/>
  <c r="E10" i="22" s="1"/>
  <c r="D9" i="22"/>
  <c r="G9" i="22" s="1"/>
  <c r="A9" i="22"/>
  <c r="D8" i="22"/>
  <c r="A8" i="22"/>
  <c r="D7" i="22"/>
  <c r="A7" i="22"/>
  <c r="H3" i="22"/>
  <c r="E20" i="23" l="1"/>
  <c r="E14" i="23"/>
  <c r="E15" i="23"/>
  <c r="E16" i="23"/>
  <c r="G16" i="23"/>
  <c r="E25" i="23"/>
  <c r="G21" i="23"/>
  <c r="E11" i="23"/>
  <c r="G14" i="23"/>
  <c r="G28" i="23" s="1"/>
  <c r="G30" i="23" s="1"/>
  <c r="G44" i="23" s="1"/>
  <c r="E8" i="23"/>
  <c r="E23" i="23"/>
  <c r="E18" i="23"/>
  <c r="E12" i="23"/>
  <c r="G15" i="23"/>
  <c r="G26" i="23"/>
  <c r="G17" i="23"/>
  <c r="E24" i="23"/>
  <c r="E7" i="23"/>
  <c r="E26" i="22"/>
  <c r="E15" i="22"/>
  <c r="E22" i="22"/>
  <c r="E27" i="22"/>
  <c r="E17" i="22"/>
  <c r="E32" i="22"/>
  <c r="E16" i="22"/>
  <c r="E31" i="22"/>
  <c r="G15" i="22"/>
  <c r="E8" i="22"/>
  <c r="E12" i="22"/>
  <c r="E25" i="22"/>
  <c r="E20" i="22"/>
  <c r="G45" i="22"/>
  <c r="G47" i="22" s="1"/>
  <c r="G8" i="22"/>
  <c r="G12" i="22"/>
  <c r="G16" i="22"/>
  <c r="G7" i="22"/>
  <c r="E7" i="22"/>
  <c r="G27" i="22"/>
  <c r="E28" i="22"/>
  <c r="G26" i="22"/>
  <c r="G17" i="22"/>
  <c r="E23" i="22"/>
  <c r="E9" i="22"/>
  <c r="G14" i="22"/>
  <c r="G25" i="22"/>
  <c r="G45" i="23" l="1"/>
  <c r="G46" i="23"/>
  <c r="G33" i="22"/>
  <c r="G35" i="22" s="1"/>
  <c r="G49" i="22" s="1"/>
  <c r="G39" i="21"/>
  <c r="G38" i="21"/>
  <c r="G37" i="21"/>
  <c r="G36" i="21"/>
  <c r="G40" i="21" s="1"/>
  <c r="G42" i="21" s="1"/>
  <c r="G35" i="21"/>
  <c r="G34" i="21"/>
  <c r="G33" i="21"/>
  <c r="G27" i="21"/>
  <c r="A27" i="21"/>
  <c r="E27" i="21" s="1"/>
  <c r="D26" i="21"/>
  <c r="G26" i="21" s="1"/>
  <c r="A26" i="21"/>
  <c r="D25" i="21"/>
  <c r="G25" i="21" s="1"/>
  <c r="A25" i="21"/>
  <c r="D24" i="21"/>
  <c r="G24" i="21" s="1"/>
  <c r="A24" i="21"/>
  <c r="D23" i="21"/>
  <c r="G23" i="21" s="1"/>
  <c r="A23" i="21"/>
  <c r="G21" i="21"/>
  <c r="E21" i="21"/>
  <c r="D21" i="21"/>
  <c r="A21" i="21"/>
  <c r="D20" i="21"/>
  <c r="A20" i="21"/>
  <c r="D18" i="21"/>
  <c r="A18" i="21"/>
  <c r="D17" i="21"/>
  <c r="A17" i="21"/>
  <c r="D16" i="21"/>
  <c r="G16" i="21" s="1"/>
  <c r="A16" i="21"/>
  <c r="D15" i="21"/>
  <c r="G15" i="21" s="1"/>
  <c r="A15" i="21"/>
  <c r="G14" i="21"/>
  <c r="D14" i="21"/>
  <c r="A14" i="21"/>
  <c r="G13" i="21"/>
  <c r="A13" i="21"/>
  <c r="E13" i="21" s="1"/>
  <c r="D12" i="21"/>
  <c r="E12" i="21" s="1"/>
  <c r="A12" i="21"/>
  <c r="D11" i="21"/>
  <c r="G11" i="21" s="1"/>
  <c r="A11" i="21"/>
  <c r="G10" i="21"/>
  <c r="A10" i="21"/>
  <c r="E10" i="21" s="1"/>
  <c r="D9" i="21"/>
  <c r="A9" i="21"/>
  <c r="D8" i="21"/>
  <c r="A8" i="21"/>
  <c r="D7" i="21"/>
  <c r="G7" i="21" s="1"/>
  <c r="A7" i="21"/>
  <c r="H3" i="21"/>
  <c r="E11" i="21" l="1"/>
  <c r="E17" i="21"/>
  <c r="G17" i="21"/>
  <c r="E7" i="21"/>
  <c r="E8" i="21"/>
  <c r="E18" i="21"/>
  <c r="E25" i="21"/>
  <c r="E9" i="21"/>
  <c r="E14" i="21"/>
  <c r="E20" i="21"/>
  <c r="G51" i="22"/>
  <c r="G50" i="22"/>
  <c r="G52" i="22" s="1"/>
  <c r="G53" i="22" s="1"/>
  <c r="G54" i="22" s="1"/>
  <c r="E22" i="17" s="1"/>
  <c r="G47" i="23"/>
  <c r="G48" i="23" s="1"/>
  <c r="G49" i="23" s="1"/>
  <c r="G12" i="21"/>
  <c r="E24" i="21"/>
  <c r="G9" i="21"/>
  <c r="E16" i="21"/>
  <c r="G8" i="21"/>
  <c r="E23" i="21"/>
  <c r="E26" i="21"/>
  <c r="E15" i="21"/>
  <c r="G18" i="21"/>
  <c r="G28" i="21" l="1"/>
  <c r="G30" i="21" s="1"/>
  <c r="G44" i="21" s="1"/>
  <c r="G46" i="21" s="1"/>
  <c r="G45" i="21" l="1"/>
  <c r="G47" i="21"/>
  <c r="G48" i="21" s="1"/>
  <c r="G49" i="21" s="1"/>
  <c r="E21" i="17" s="1"/>
  <c r="G39" i="20"/>
  <c r="G38" i="20"/>
  <c r="G37" i="20"/>
  <c r="G36" i="20"/>
  <c r="G35" i="20"/>
  <c r="G34" i="20"/>
  <c r="G33" i="20"/>
  <c r="G27" i="20"/>
  <c r="A27" i="20"/>
  <c r="E27" i="20" s="1"/>
  <c r="D26" i="20"/>
  <c r="A26" i="20"/>
  <c r="D25" i="20"/>
  <c r="A25" i="20"/>
  <c r="D24" i="20"/>
  <c r="A24" i="20"/>
  <c r="D23" i="20"/>
  <c r="A23" i="20"/>
  <c r="D21" i="20"/>
  <c r="A21" i="20"/>
  <c r="D20" i="20"/>
  <c r="A20" i="20"/>
  <c r="D18" i="20"/>
  <c r="A18" i="20"/>
  <c r="D17" i="20"/>
  <c r="A17" i="20"/>
  <c r="D16" i="20"/>
  <c r="A16" i="20"/>
  <c r="D15" i="20"/>
  <c r="A15" i="20"/>
  <c r="D14" i="20"/>
  <c r="A14" i="20"/>
  <c r="G13" i="20"/>
  <c r="A13" i="20"/>
  <c r="E13" i="20" s="1"/>
  <c r="D12" i="20"/>
  <c r="A12" i="20"/>
  <c r="D11" i="20"/>
  <c r="A11" i="20"/>
  <c r="G10" i="20"/>
  <c r="A10" i="20"/>
  <c r="E10" i="20" s="1"/>
  <c r="D9" i="20"/>
  <c r="A9" i="20"/>
  <c r="D8" i="20"/>
  <c r="A8" i="20"/>
  <c r="D7" i="20"/>
  <c r="A7" i="20"/>
  <c r="H3" i="20"/>
  <c r="G8" i="20" l="1"/>
  <c r="G23" i="20"/>
  <c r="G24" i="20"/>
  <c r="E21" i="20"/>
  <c r="E26" i="20"/>
  <c r="E15" i="20"/>
  <c r="E12" i="20"/>
  <c r="G16" i="20"/>
  <c r="G26" i="20"/>
  <c r="E11" i="20"/>
  <c r="G15" i="20"/>
  <c r="E7" i="20"/>
  <c r="G11" i="20"/>
  <c r="E16" i="20"/>
  <c r="E20" i="20"/>
  <c r="E17" i="20"/>
  <c r="G9" i="20"/>
  <c r="G25" i="20"/>
  <c r="G14" i="20"/>
  <c r="G18" i="20"/>
  <c r="G40" i="20"/>
  <c r="G42" i="20" s="1"/>
  <c r="G7" i="20"/>
  <c r="G28" i="20" s="1"/>
  <c r="G12" i="20"/>
  <c r="E25" i="20"/>
  <c r="E18" i="20"/>
  <c r="G17" i="20"/>
  <c r="G21" i="20"/>
  <c r="E8" i="20"/>
  <c r="E23" i="20"/>
  <c r="E9" i="20"/>
  <c r="E24" i="20"/>
  <c r="E14" i="20"/>
  <c r="G30" i="20" l="1"/>
  <c r="G44" i="20" s="1"/>
  <c r="G46" i="20" l="1"/>
  <c r="G45" i="20"/>
  <c r="G47" i="20"/>
  <c r="G48" i="20" s="1"/>
  <c r="G49" i="20" s="1"/>
  <c r="E20" i="17" s="1"/>
  <c r="G43" i="19"/>
  <c r="G41" i="19"/>
  <c r="G44" i="18"/>
  <c r="G42" i="18"/>
  <c r="G42" i="15"/>
  <c r="G40" i="15"/>
  <c r="G46" i="13"/>
  <c r="G45" i="13"/>
  <c r="G40" i="13"/>
  <c r="G47" i="12"/>
  <c r="G45" i="12"/>
  <c r="G42" i="11"/>
  <c r="G40" i="11"/>
  <c r="G47" i="10"/>
  <c r="G45" i="10"/>
  <c r="G42" i="9"/>
  <c r="G40" i="9"/>
  <c r="G42" i="8"/>
  <c r="G40" i="8"/>
  <c r="G42" i="6"/>
  <c r="G40" i="6"/>
  <c r="G42" i="4"/>
  <c r="G40" i="4"/>
  <c r="G42" i="2"/>
  <c r="G40" i="2"/>
  <c r="G40" i="19"/>
  <c r="G39" i="19"/>
  <c r="G38" i="19"/>
  <c r="G37" i="19"/>
  <c r="G36" i="19"/>
  <c r="G35" i="19"/>
  <c r="G34" i="19"/>
  <c r="G28" i="19"/>
  <c r="A28" i="19"/>
  <c r="E28" i="19" s="1"/>
  <c r="D27" i="19"/>
  <c r="G27" i="19" s="1"/>
  <c r="A27" i="19"/>
  <c r="D26" i="19"/>
  <c r="A26" i="19"/>
  <c r="D25" i="19"/>
  <c r="A25" i="19"/>
  <c r="D24" i="19"/>
  <c r="A24" i="19"/>
  <c r="D22" i="19"/>
  <c r="A22" i="19"/>
  <c r="D21" i="19"/>
  <c r="A21" i="19"/>
  <c r="D19" i="19"/>
  <c r="A19" i="19"/>
  <c r="D18" i="19"/>
  <c r="A18" i="19"/>
  <c r="D17" i="19"/>
  <c r="G17" i="19" s="1"/>
  <c r="A17" i="19"/>
  <c r="D16" i="19"/>
  <c r="A16" i="19"/>
  <c r="E16" i="19" s="1"/>
  <c r="D15" i="19"/>
  <c r="G15" i="19" s="1"/>
  <c r="A15" i="19"/>
  <c r="G14" i="19"/>
  <c r="A14" i="19"/>
  <c r="E14" i="19" s="1"/>
  <c r="D13" i="19"/>
  <c r="G13" i="19" s="1"/>
  <c r="A13" i="19"/>
  <c r="D12" i="19"/>
  <c r="A12" i="19"/>
  <c r="G11" i="19"/>
  <c r="A11" i="19"/>
  <c r="E11" i="19" s="1"/>
  <c r="D10" i="19"/>
  <c r="G10" i="19" s="1"/>
  <c r="A10" i="19"/>
  <c r="D9" i="19"/>
  <c r="A9" i="19"/>
  <c r="D8" i="19"/>
  <c r="A8" i="19"/>
  <c r="H3" i="19"/>
  <c r="E17" i="19" l="1"/>
  <c r="E9" i="19"/>
  <c r="E22" i="19"/>
  <c r="E12" i="19"/>
  <c r="G16" i="19"/>
  <c r="G22" i="19"/>
  <c r="G8" i="19"/>
  <c r="G25" i="19"/>
  <c r="E24" i="19"/>
  <c r="G24" i="19"/>
  <c r="E18" i="19"/>
  <c r="E8" i="19"/>
  <c r="G18" i="19"/>
  <c r="E19" i="19"/>
  <c r="G12" i="19"/>
  <c r="E27" i="19"/>
  <c r="G19" i="19"/>
  <c r="G26" i="19"/>
  <c r="G9" i="19"/>
  <c r="E13" i="19"/>
  <c r="E21" i="19"/>
  <c r="E26" i="19"/>
  <c r="E15" i="19"/>
  <c r="E10" i="19"/>
  <c r="E25" i="19"/>
  <c r="G29" i="19" l="1"/>
  <c r="G31" i="19" s="1"/>
  <c r="G45" i="19" s="1"/>
  <c r="G41" i="18"/>
  <c r="G40" i="18"/>
  <c r="G39" i="18"/>
  <c r="G38" i="18"/>
  <c r="G37" i="18"/>
  <c r="G36" i="18"/>
  <c r="G35" i="18"/>
  <c r="G29" i="18"/>
  <c r="A29" i="18"/>
  <c r="E29" i="18" s="1"/>
  <c r="D28" i="18"/>
  <c r="G28" i="18" s="1"/>
  <c r="A28" i="18"/>
  <c r="D27" i="18"/>
  <c r="A27" i="18"/>
  <c r="D26" i="18"/>
  <c r="A26" i="18"/>
  <c r="D25" i="18"/>
  <c r="A25" i="18"/>
  <c r="D23" i="18"/>
  <c r="G23" i="18" s="1"/>
  <c r="A23" i="18"/>
  <c r="D22" i="18"/>
  <c r="A22" i="18"/>
  <c r="D21" i="18"/>
  <c r="A21" i="18"/>
  <c r="D20" i="18"/>
  <c r="A20" i="18"/>
  <c r="D18" i="18"/>
  <c r="A18" i="18"/>
  <c r="D17" i="18"/>
  <c r="A17" i="18"/>
  <c r="D16" i="18"/>
  <c r="G16" i="18" s="1"/>
  <c r="A16" i="18"/>
  <c r="D15" i="18"/>
  <c r="G15" i="18" s="1"/>
  <c r="A15" i="18"/>
  <c r="D14" i="18"/>
  <c r="A14" i="18"/>
  <c r="G13" i="18"/>
  <c r="A13" i="18"/>
  <c r="E13" i="18" s="1"/>
  <c r="D12" i="18"/>
  <c r="A12" i="18"/>
  <c r="D11" i="18"/>
  <c r="A11" i="18"/>
  <c r="G10" i="18"/>
  <c r="A10" i="18"/>
  <c r="E10" i="18" s="1"/>
  <c r="D9" i="18"/>
  <c r="A9" i="18"/>
  <c r="D8" i="18"/>
  <c r="A8" i="18"/>
  <c r="D7" i="18"/>
  <c r="A7" i="18"/>
  <c r="H3" i="18"/>
  <c r="E18" i="18" l="1"/>
  <c r="G47" i="19"/>
  <c r="G46" i="19"/>
  <c r="G48" i="19"/>
  <c r="G49" i="19" s="1"/>
  <c r="G50" i="19" s="1"/>
  <c r="E14" i="18"/>
  <c r="E21" i="18"/>
  <c r="G11" i="18"/>
  <c r="G25" i="18"/>
  <c r="G14" i="18"/>
  <c r="G8" i="18"/>
  <c r="G26" i="18"/>
  <c r="E22" i="18"/>
  <c r="E27" i="18"/>
  <c r="E8" i="18"/>
  <c r="E12" i="18"/>
  <c r="E16" i="18"/>
  <c r="E20" i="18"/>
  <c r="G9" i="18"/>
  <c r="E26" i="18"/>
  <c r="G17" i="18"/>
  <c r="G7" i="18"/>
  <c r="E11" i="18"/>
  <c r="G18" i="18"/>
  <c r="E9" i="18"/>
  <c r="E23" i="18"/>
  <c r="E17" i="18"/>
  <c r="E25" i="18"/>
  <c r="G27" i="18"/>
  <c r="E7" i="18"/>
  <c r="G12" i="18"/>
  <c r="E15" i="18"/>
  <c r="E28" i="18"/>
  <c r="G30" i="18" l="1"/>
  <c r="G32" i="18" s="1"/>
  <c r="G46" i="18" s="1"/>
  <c r="E17" i="17"/>
  <c r="E14" i="17"/>
  <c r="E9" i="17"/>
  <c r="G48" i="18" l="1"/>
  <c r="G47" i="18"/>
  <c r="G49" i="18"/>
  <c r="G50" i="18" s="1"/>
  <c r="G51" i="18" s="1"/>
  <c r="E18" i="17" s="1"/>
  <c r="G39" i="15"/>
  <c r="G38" i="15"/>
  <c r="G37" i="15"/>
  <c r="G36" i="15"/>
  <c r="G35" i="15"/>
  <c r="G34" i="15"/>
  <c r="G33" i="15"/>
  <c r="G27" i="15"/>
  <c r="A27" i="15"/>
  <c r="E27" i="15" s="1"/>
  <c r="D26" i="15"/>
  <c r="A26" i="15"/>
  <c r="D25" i="15"/>
  <c r="G25" i="15" s="1"/>
  <c r="A25" i="15"/>
  <c r="D24" i="15"/>
  <c r="A24" i="15"/>
  <c r="D23" i="15"/>
  <c r="A23" i="15"/>
  <c r="D21" i="15"/>
  <c r="A21" i="15"/>
  <c r="D20" i="15"/>
  <c r="A20" i="15"/>
  <c r="D18" i="15"/>
  <c r="A18" i="15"/>
  <c r="D17" i="15"/>
  <c r="A17" i="15"/>
  <c r="D16" i="15"/>
  <c r="A16" i="15"/>
  <c r="D15" i="15"/>
  <c r="A15" i="15"/>
  <c r="D14" i="15"/>
  <c r="A14" i="15"/>
  <c r="G13" i="15"/>
  <c r="A13" i="15"/>
  <c r="E13" i="15" s="1"/>
  <c r="D12" i="15"/>
  <c r="A12" i="15"/>
  <c r="D11" i="15"/>
  <c r="A11" i="15"/>
  <c r="G10" i="15"/>
  <c r="A10" i="15"/>
  <c r="E10" i="15" s="1"/>
  <c r="D9" i="15"/>
  <c r="A9" i="15"/>
  <c r="D8" i="15"/>
  <c r="A8" i="15"/>
  <c r="D7" i="15"/>
  <c r="A7" i="15"/>
  <c r="H3" i="15"/>
  <c r="E15" i="15" l="1"/>
  <c r="E11" i="15"/>
  <c r="E17" i="15"/>
  <c r="G14" i="15"/>
  <c r="G18" i="15"/>
  <c r="G21" i="15"/>
  <c r="E26" i="15"/>
  <c r="E20" i="15"/>
  <c r="G23" i="15"/>
  <c r="G9" i="15"/>
  <c r="G26" i="15"/>
  <c r="E7" i="15"/>
  <c r="G11" i="15"/>
  <c r="E12" i="15"/>
  <c r="E16" i="15"/>
  <c r="E24" i="15"/>
  <c r="G8" i="15"/>
  <c r="G16" i="15"/>
  <c r="E14" i="15"/>
  <c r="G24" i="15"/>
  <c r="G17" i="15"/>
  <c r="E25" i="15"/>
  <c r="G15" i="15"/>
  <c r="E9" i="15"/>
  <c r="E21" i="15"/>
  <c r="G7" i="15"/>
  <c r="G12" i="15"/>
  <c r="E8" i="15"/>
  <c r="E18" i="15"/>
  <c r="E23" i="15"/>
  <c r="G28" i="15" l="1"/>
  <c r="G30" i="15" s="1"/>
  <c r="G44" i="15" s="1"/>
  <c r="G45" i="15" l="1"/>
  <c r="G46" i="15"/>
  <c r="G47" i="15"/>
  <c r="G48" i="15" s="1"/>
  <c r="G49" i="15" s="1"/>
  <c r="F19" i="14"/>
  <c r="F18" i="14"/>
  <c r="F17" i="14"/>
  <c r="F16" i="14"/>
  <c r="F15" i="14"/>
  <c r="F14" i="14"/>
  <c r="F6" i="14"/>
  <c r="F7" i="14"/>
  <c r="F8" i="14"/>
  <c r="F9" i="14"/>
  <c r="F10" i="14"/>
  <c r="F11" i="14"/>
  <c r="F5" i="14"/>
  <c r="A11" i="14"/>
  <c r="A10" i="14"/>
  <c r="A9" i="14"/>
  <c r="A8" i="14"/>
  <c r="A5" i="14"/>
  <c r="G39" i="13"/>
  <c r="G38" i="13"/>
  <c r="G37" i="13"/>
  <c r="G36" i="13"/>
  <c r="G35" i="13"/>
  <c r="G34" i="13"/>
  <c r="G33" i="13"/>
  <c r="G27" i="13"/>
  <c r="A27" i="13"/>
  <c r="E27" i="13" s="1"/>
  <c r="D26" i="13"/>
  <c r="A26" i="13"/>
  <c r="D25" i="13"/>
  <c r="G25" i="13" s="1"/>
  <c r="A25" i="13"/>
  <c r="D24" i="13"/>
  <c r="A24" i="13"/>
  <c r="D23" i="13"/>
  <c r="G23" i="13" s="1"/>
  <c r="A23" i="13"/>
  <c r="D21" i="13"/>
  <c r="G21" i="13" s="1"/>
  <c r="A21" i="13"/>
  <c r="D20" i="13"/>
  <c r="A20" i="13"/>
  <c r="D18" i="13"/>
  <c r="G18" i="13" s="1"/>
  <c r="A18" i="13"/>
  <c r="D17" i="13"/>
  <c r="G17" i="13" s="1"/>
  <c r="A17" i="13"/>
  <c r="D16" i="13"/>
  <c r="A16" i="13"/>
  <c r="D15" i="13"/>
  <c r="A15" i="13"/>
  <c r="D14" i="13"/>
  <c r="G14" i="13" s="1"/>
  <c r="A14" i="13"/>
  <c r="G13" i="13"/>
  <c r="A13" i="13"/>
  <c r="E13" i="13" s="1"/>
  <c r="D12" i="13"/>
  <c r="G12" i="13" s="1"/>
  <c r="A12" i="13"/>
  <c r="D11" i="13"/>
  <c r="A11" i="13"/>
  <c r="G10" i="13"/>
  <c r="A10" i="13"/>
  <c r="E10" i="13" s="1"/>
  <c r="D9" i="13"/>
  <c r="A9" i="13"/>
  <c r="D8" i="13"/>
  <c r="A8" i="13"/>
  <c r="D7" i="13"/>
  <c r="A7" i="13"/>
  <c r="H3" i="13"/>
  <c r="G44" i="12"/>
  <c r="G43" i="12"/>
  <c r="G42" i="12"/>
  <c r="G41" i="12"/>
  <c r="G40" i="12"/>
  <c r="G39" i="12"/>
  <c r="G38" i="12"/>
  <c r="D32" i="12"/>
  <c r="A32" i="12"/>
  <c r="D31" i="12"/>
  <c r="A31" i="12"/>
  <c r="G29" i="12"/>
  <c r="A29" i="12"/>
  <c r="E29" i="12" s="1"/>
  <c r="D28" i="12"/>
  <c r="G28" i="12" s="1"/>
  <c r="A28" i="12"/>
  <c r="D27" i="12"/>
  <c r="A27" i="12"/>
  <c r="D26" i="12"/>
  <c r="G26" i="12" s="1"/>
  <c r="A26" i="12"/>
  <c r="D25" i="12"/>
  <c r="A25" i="12"/>
  <c r="D23" i="12"/>
  <c r="A23" i="12"/>
  <c r="D22" i="12"/>
  <c r="A22" i="12"/>
  <c r="D21" i="12"/>
  <c r="A21" i="12"/>
  <c r="D20" i="12"/>
  <c r="A20" i="12"/>
  <c r="D18" i="12"/>
  <c r="G18" i="12" s="1"/>
  <c r="A18" i="12"/>
  <c r="D17" i="12"/>
  <c r="A17" i="12"/>
  <c r="D16" i="12"/>
  <c r="A16" i="12"/>
  <c r="D15" i="12"/>
  <c r="G15" i="12" s="1"/>
  <c r="A15" i="12"/>
  <c r="D14" i="12"/>
  <c r="A14" i="12"/>
  <c r="G13" i="12"/>
  <c r="A13" i="12"/>
  <c r="E13" i="12" s="1"/>
  <c r="D12" i="12"/>
  <c r="A12" i="12"/>
  <c r="D11" i="12"/>
  <c r="A11" i="12"/>
  <c r="G10" i="12"/>
  <c r="A10" i="12"/>
  <c r="E10" i="12" s="1"/>
  <c r="D9" i="12"/>
  <c r="A9" i="12"/>
  <c r="D8" i="12"/>
  <c r="G8" i="12" s="1"/>
  <c r="A8" i="12"/>
  <c r="D7" i="12"/>
  <c r="A7" i="12"/>
  <c r="H3" i="12"/>
  <c r="E15" i="13" l="1"/>
  <c r="E26" i="13"/>
  <c r="E20" i="13"/>
  <c r="E11" i="13"/>
  <c r="G24" i="13"/>
  <c r="E9" i="13"/>
  <c r="G26" i="13"/>
  <c r="E7" i="13"/>
  <c r="G11" i="13"/>
  <c r="E16" i="13"/>
  <c r="G8" i="13"/>
  <c r="G16" i="13"/>
  <c r="G47" i="13"/>
  <c r="G48" i="13" s="1"/>
  <c r="G49" i="13" s="1"/>
  <c r="E16" i="17" s="1"/>
  <c r="G42" i="13"/>
  <c r="E14" i="13"/>
  <c r="G9" i="13"/>
  <c r="E12" i="13"/>
  <c r="G7" i="13"/>
  <c r="E25" i="13"/>
  <c r="G15" i="13"/>
  <c r="E8" i="13"/>
  <c r="E18" i="13"/>
  <c r="E23" i="13"/>
  <c r="E24" i="13"/>
  <c r="E17" i="13"/>
  <c r="E21" i="13"/>
  <c r="E7" i="12"/>
  <c r="E23" i="12"/>
  <c r="E31" i="12"/>
  <c r="E21" i="12"/>
  <c r="E22" i="12"/>
  <c r="E9" i="12"/>
  <c r="E12" i="12"/>
  <c r="E20" i="12"/>
  <c r="E32" i="12"/>
  <c r="G11" i="12"/>
  <c r="G9" i="12"/>
  <c r="E27" i="12"/>
  <c r="G25" i="12"/>
  <c r="E8" i="12"/>
  <c r="G16" i="12"/>
  <c r="G14" i="12"/>
  <c r="E14" i="12"/>
  <c r="E17" i="12"/>
  <c r="G7" i="12"/>
  <c r="G12" i="12"/>
  <c r="E15" i="12"/>
  <c r="G17" i="12"/>
  <c r="E25" i="12"/>
  <c r="G27" i="12"/>
  <c r="E18" i="12"/>
  <c r="E28" i="12"/>
  <c r="E11" i="12"/>
  <c r="E16" i="12"/>
  <c r="E26" i="12"/>
  <c r="G33" i="12" l="1"/>
  <c r="G35" i="12" s="1"/>
  <c r="G28" i="13"/>
  <c r="G30" i="13" s="1"/>
  <c r="F12" i="14"/>
  <c r="G49" i="12"/>
  <c r="G51" i="12" l="1"/>
  <c r="G50" i="12"/>
  <c r="G52" i="12"/>
  <c r="G53" i="12" s="1"/>
  <c r="G54" i="12" s="1"/>
  <c r="E15" i="17" s="1"/>
  <c r="G39" i="11" l="1"/>
  <c r="G38" i="11"/>
  <c r="G37" i="11"/>
  <c r="G36" i="11"/>
  <c r="G35" i="11"/>
  <c r="G34" i="11"/>
  <c r="G33" i="11"/>
  <c r="G27" i="11"/>
  <c r="A27" i="11"/>
  <c r="E27" i="11" s="1"/>
  <c r="D26" i="11"/>
  <c r="A26" i="11"/>
  <c r="D25" i="11"/>
  <c r="A25" i="11"/>
  <c r="D24" i="11"/>
  <c r="A24" i="11"/>
  <c r="D23" i="11"/>
  <c r="A23" i="11"/>
  <c r="D21" i="11"/>
  <c r="A21" i="11"/>
  <c r="D20" i="11"/>
  <c r="A20" i="11"/>
  <c r="D18" i="11"/>
  <c r="A18" i="11"/>
  <c r="D17" i="11"/>
  <c r="A17" i="11"/>
  <c r="D16" i="11"/>
  <c r="A16" i="11"/>
  <c r="D15" i="11"/>
  <c r="G15" i="11" s="1"/>
  <c r="A15" i="11"/>
  <c r="D14" i="11"/>
  <c r="G14" i="11" s="1"/>
  <c r="A14" i="11"/>
  <c r="G13" i="11"/>
  <c r="A13" i="11"/>
  <c r="E13" i="11" s="1"/>
  <c r="D12" i="11"/>
  <c r="A12" i="11"/>
  <c r="D11" i="11"/>
  <c r="A11" i="11"/>
  <c r="G10" i="11"/>
  <c r="A10" i="11"/>
  <c r="E10" i="11" s="1"/>
  <c r="D9" i="11"/>
  <c r="A9" i="11"/>
  <c r="D8" i="11"/>
  <c r="A8" i="11"/>
  <c r="D7" i="11"/>
  <c r="A7" i="11"/>
  <c r="H3" i="11"/>
  <c r="G23" i="11" l="1"/>
  <c r="G18" i="11"/>
  <c r="E12" i="11"/>
  <c r="E21" i="11"/>
  <c r="E26" i="11"/>
  <c r="G16" i="11"/>
  <c r="E17" i="11"/>
  <c r="E25" i="11"/>
  <c r="E7" i="11"/>
  <c r="G11" i="11"/>
  <c r="E20" i="11"/>
  <c r="E11" i="11"/>
  <c r="G26" i="11"/>
  <c r="G7" i="11"/>
  <c r="E16" i="11"/>
  <c r="G24" i="11"/>
  <c r="G8" i="11"/>
  <c r="G12" i="11"/>
  <c r="G21" i="11"/>
  <c r="G17" i="11"/>
  <c r="G9" i="11"/>
  <c r="E8" i="11"/>
  <c r="E18" i="11"/>
  <c r="E23" i="11"/>
  <c r="G25" i="11"/>
  <c r="E15" i="11"/>
  <c r="E14" i="11"/>
  <c r="E24" i="11"/>
  <c r="E9" i="11"/>
  <c r="G28" i="11" l="1"/>
  <c r="G30" i="11" s="1"/>
  <c r="G44" i="11" s="1"/>
  <c r="G44" i="10"/>
  <c r="G43" i="10"/>
  <c r="G42" i="10"/>
  <c r="G41" i="10"/>
  <c r="G40" i="10"/>
  <c r="G39" i="10"/>
  <c r="G38" i="10"/>
  <c r="D32" i="10"/>
  <c r="A32" i="10"/>
  <c r="D31" i="10"/>
  <c r="A31" i="10"/>
  <c r="G29" i="10"/>
  <c r="A29" i="10"/>
  <c r="E29" i="10" s="1"/>
  <c r="D28" i="10"/>
  <c r="A28" i="10"/>
  <c r="D27" i="10"/>
  <c r="G27" i="10" s="1"/>
  <c r="A27" i="10"/>
  <c r="D26" i="10"/>
  <c r="G26" i="10" s="1"/>
  <c r="A26" i="10"/>
  <c r="D25" i="10"/>
  <c r="A25" i="10"/>
  <c r="D23" i="10"/>
  <c r="A23" i="10"/>
  <c r="D22" i="10"/>
  <c r="A22" i="10"/>
  <c r="D21" i="10"/>
  <c r="E21" i="10" s="1"/>
  <c r="A21" i="10"/>
  <c r="D20" i="10"/>
  <c r="A20" i="10"/>
  <c r="D18" i="10"/>
  <c r="G18" i="10" s="1"/>
  <c r="A18" i="10"/>
  <c r="D17" i="10"/>
  <c r="A17" i="10"/>
  <c r="D16" i="10"/>
  <c r="A16" i="10"/>
  <c r="D15" i="10"/>
  <c r="A15" i="10"/>
  <c r="D14" i="10"/>
  <c r="A14" i="10"/>
  <c r="G13" i="10"/>
  <c r="A13" i="10"/>
  <c r="E13" i="10" s="1"/>
  <c r="D12" i="10"/>
  <c r="A12" i="10"/>
  <c r="D11" i="10"/>
  <c r="G11" i="10" s="1"/>
  <c r="A11" i="10"/>
  <c r="G10" i="10"/>
  <c r="A10" i="10"/>
  <c r="E10" i="10" s="1"/>
  <c r="D9" i="10"/>
  <c r="A9" i="10"/>
  <c r="D8" i="10"/>
  <c r="A8" i="10"/>
  <c r="D7" i="10"/>
  <c r="A7" i="10"/>
  <c r="H3" i="10"/>
  <c r="G46" i="11" l="1"/>
  <c r="G45" i="11"/>
  <c r="E20" i="10"/>
  <c r="E8" i="10"/>
  <c r="E32" i="10"/>
  <c r="G8" i="10"/>
  <c r="E31" i="10"/>
  <c r="G14" i="10"/>
  <c r="E18" i="10"/>
  <c r="G23" i="10"/>
  <c r="G25" i="10"/>
  <c r="G7" i="10"/>
  <c r="G33" i="10" s="1"/>
  <c r="G35" i="10" s="1"/>
  <c r="G49" i="10" s="1"/>
  <c r="G12" i="10"/>
  <c r="E27" i="10"/>
  <c r="E16" i="10"/>
  <c r="E25" i="10"/>
  <c r="E28" i="10"/>
  <c r="G17" i="10"/>
  <c r="G9" i="10"/>
  <c r="E22" i="10"/>
  <c r="G15" i="10"/>
  <c r="E11" i="10"/>
  <c r="E26" i="10"/>
  <c r="G28" i="10"/>
  <c r="E14" i="10"/>
  <c r="G16" i="10"/>
  <c r="E9" i="10"/>
  <c r="E23" i="10"/>
  <c r="E7" i="10"/>
  <c r="E12" i="10"/>
  <c r="E17" i="10"/>
  <c r="E15" i="10"/>
  <c r="G50" i="10" l="1"/>
  <c r="G51" i="10"/>
  <c r="G47" i="11"/>
  <c r="G48" i="11" s="1"/>
  <c r="G49" i="11" s="1"/>
  <c r="G52" i="10"/>
  <c r="G53" i="10" s="1"/>
  <c r="G54" i="10" s="1"/>
  <c r="G39" i="9"/>
  <c r="G38" i="9"/>
  <c r="G37" i="9"/>
  <c r="G36" i="9"/>
  <c r="G35" i="9"/>
  <c r="G34" i="9"/>
  <c r="G33" i="9"/>
  <c r="G27" i="9"/>
  <c r="A27" i="9"/>
  <c r="E27" i="9" s="1"/>
  <c r="D26" i="9"/>
  <c r="A26" i="9"/>
  <c r="D25" i="9"/>
  <c r="G25" i="9" s="1"/>
  <c r="A25" i="9"/>
  <c r="D24" i="9"/>
  <c r="G24" i="9" s="1"/>
  <c r="A24" i="9"/>
  <c r="D23" i="9"/>
  <c r="A23" i="9"/>
  <c r="D21" i="9"/>
  <c r="E21" i="9" s="1"/>
  <c r="A21" i="9"/>
  <c r="D20" i="9"/>
  <c r="A20" i="9"/>
  <c r="D18" i="9"/>
  <c r="G18" i="9" s="1"/>
  <c r="A18" i="9"/>
  <c r="D17" i="9"/>
  <c r="A17" i="9"/>
  <c r="D16" i="9"/>
  <c r="A16" i="9"/>
  <c r="D15" i="9"/>
  <c r="G15" i="9" s="1"/>
  <c r="A15" i="9"/>
  <c r="D14" i="9"/>
  <c r="A14" i="9"/>
  <c r="G13" i="9"/>
  <c r="A13" i="9"/>
  <c r="E13" i="9" s="1"/>
  <c r="D12" i="9"/>
  <c r="G12" i="9" s="1"/>
  <c r="A12" i="9"/>
  <c r="E12" i="9" s="1"/>
  <c r="D11" i="9"/>
  <c r="G11" i="9" s="1"/>
  <c r="A11" i="9"/>
  <c r="G10" i="9"/>
  <c r="A10" i="9"/>
  <c r="E10" i="9" s="1"/>
  <c r="D9" i="9"/>
  <c r="G9" i="9" s="1"/>
  <c r="A9" i="9"/>
  <c r="D8" i="9"/>
  <c r="E8" i="9" s="1"/>
  <c r="A8" i="9"/>
  <c r="D7" i="9"/>
  <c r="A7" i="9"/>
  <c r="H3" i="9"/>
  <c r="G39" i="8"/>
  <c r="G38" i="8"/>
  <c r="G37" i="8"/>
  <c r="G36" i="8"/>
  <c r="G35" i="8"/>
  <c r="G34" i="8"/>
  <c r="G33" i="8"/>
  <c r="G27" i="8"/>
  <c r="A27" i="8"/>
  <c r="E27" i="8" s="1"/>
  <c r="D26" i="8"/>
  <c r="G26" i="8" s="1"/>
  <c r="A26" i="8"/>
  <c r="D25" i="8"/>
  <c r="A25" i="8"/>
  <c r="D24" i="8"/>
  <c r="G24" i="8" s="1"/>
  <c r="A24" i="8"/>
  <c r="D23" i="8"/>
  <c r="G23" i="8" s="1"/>
  <c r="A23" i="8"/>
  <c r="D21" i="8"/>
  <c r="G21" i="8" s="1"/>
  <c r="A21" i="8"/>
  <c r="D20" i="8"/>
  <c r="A20" i="8"/>
  <c r="D18" i="8"/>
  <c r="G18" i="8" s="1"/>
  <c r="A18" i="8"/>
  <c r="D17" i="8"/>
  <c r="G17" i="8" s="1"/>
  <c r="A17" i="8"/>
  <c r="D16" i="8"/>
  <c r="A16" i="8"/>
  <c r="D15" i="8"/>
  <c r="G15" i="8" s="1"/>
  <c r="A15" i="8"/>
  <c r="D14" i="8"/>
  <c r="G14" i="8" s="1"/>
  <c r="A14" i="8"/>
  <c r="G13" i="8"/>
  <c r="A13" i="8"/>
  <c r="E13" i="8" s="1"/>
  <c r="D12" i="8"/>
  <c r="G12" i="8" s="1"/>
  <c r="A12" i="8"/>
  <c r="D11" i="8"/>
  <c r="A11" i="8"/>
  <c r="G10" i="8"/>
  <c r="A10" i="8"/>
  <c r="E10" i="8" s="1"/>
  <c r="D9" i="8"/>
  <c r="G9" i="8" s="1"/>
  <c r="A9" i="8"/>
  <c r="D8" i="8"/>
  <c r="G8" i="8" s="1"/>
  <c r="A8" i="8"/>
  <c r="D7" i="8"/>
  <c r="G7" i="8" s="1"/>
  <c r="A7" i="8"/>
  <c r="H3" i="8"/>
  <c r="G40" i="7"/>
  <c r="G42" i="7" s="1"/>
  <c r="G39" i="7"/>
  <c r="G38" i="7"/>
  <c r="G37" i="7"/>
  <c r="G36" i="7"/>
  <c r="G35" i="7"/>
  <c r="G34" i="7"/>
  <c r="G33" i="7"/>
  <c r="G27" i="7"/>
  <c r="A27" i="7"/>
  <c r="E27" i="7" s="1"/>
  <c r="D26" i="7"/>
  <c r="G26" i="7" s="1"/>
  <c r="A26" i="7"/>
  <c r="D25" i="7"/>
  <c r="G25" i="7" s="1"/>
  <c r="A25" i="7"/>
  <c r="D24" i="7"/>
  <c r="G24" i="7" s="1"/>
  <c r="A24" i="7"/>
  <c r="D23" i="7"/>
  <c r="G23" i="7" s="1"/>
  <c r="A23" i="7"/>
  <c r="D21" i="7"/>
  <c r="G21" i="7" s="1"/>
  <c r="A21" i="7"/>
  <c r="D20" i="7"/>
  <c r="A20" i="7"/>
  <c r="D18" i="7"/>
  <c r="G18" i="7" s="1"/>
  <c r="A18" i="7"/>
  <c r="D17" i="7"/>
  <c r="A17" i="7"/>
  <c r="D16" i="7"/>
  <c r="G16" i="7" s="1"/>
  <c r="A16" i="7"/>
  <c r="G15" i="7"/>
  <c r="D15" i="7"/>
  <c r="A15" i="7"/>
  <c r="D14" i="7"/>
  <c r="E14" i="7" s="1"/>
  <c r="A14" i="7"/>
  <c r="G13" i="7"/>
  <c r="A13" i="7"/>
  <c r="E13" i="7" s="1"/>
  <c r="D12" i="7"/>
  <c r="G12" i="7" s="1"/>
  <c r="A12" i="7"/>
  <c r="D11" i="7"/>
  <c r="G11" i="7" s="1"/>
  <c r="A11" i="7"/>
  <c r="G10" i="7"/>
  <c r="A10" i="7"/>
  <c r="E10" i="7" s="1"/>
  <c r="D9" i="7"/>
  <c r="A9" i="7"/>
  <c r="D8" i="7"/>
  <c r="G8" i="7" s="1"/>
  <c r="A8" i="7"/>
  <c r="D7" i="7"/>
  <c r="G7" i="7" s="1"/>
  <c r="A7" i="7"/>
  <c r="H3" i="7"/>
  <c r="G39" i="6"/>
  <c r="G38" i="6"/>
  <c r="G37" i="6"/>
  <c r="G36" i="6"/>
  <c r="G35" i="6"/>
  <c r="G34" i="6"/>
  <c r="G33" i="6"/>
  <c r="G27" i="6"/>
  <c r="A27" i="6"/>
  <c r="E27" i="6" s="1"/>
  <c r="D26" i="6"/>
  <c r="E26" i="6" s="1"/>
  <c r="A26" i="6"/>
  <c r="D25" i="6"/>
  <c r="G25" i="6" s="1"/>
  <c r="A25" i="6"/>
  <c r="D24" i="6"/>
  <c r="G24" i="6" s="1"/>
  <c r="A24" i="6"/>
  <c r="D23" i="6"/>
  <c r="E23" i="6" s="1"/>
  <c r="A23" i="6"/>
  <c r="D21" i="6"/>
  <c r="G21" i="6" s="1"/>
  <c r="A21" i="6"/>
  <c r="D20" i="6"/>
  <c r="A20" i="6"/>
  <c r="D18" i="6"/>
  <c r="G18" i="6" s="1"/>
  <c r="A18" i="6"/>
  <c r="D17" i="6"/>
  <c r="E17" i="6" s="1"/>
  <c r="A17" i="6"/>
  <c r="D16" i="6"/>
  <c r="G16" i="6" s="1"/>
  <c r="A16" i="6"/>
  <c r="D15" i="6"/>
  <c r="G15" i="6" s="1"/>
  <c r="A15" i="6"/>
  <c r="D14" i="6"/>
  <c r="A14" i="6"/>
  <c r="G13" i="6"/>
  <c r="A13" i="6"/>
  <c r="E13" i="6" s="1"/>
  <c r="D12" i="6"/>
  <c r="G12" i="6" s="1"/>
  <c r="A12" i="6"/>
  <c r="D11" i="6"/>
  <c r="G11" i="6" s="1"/>
  <c r="A11" i="6"/>
  <c r="G10" i="6"/>
  <c r="A10" i="6"/>
  <c r="E10" i="6" s="1"/>
  <c r="D9" i="6"/>
  <c r="G9" i="6" s="1"/>
  <c r="A9" i="6"/>
  <c r="D8" i="6"/>
  <c r="A8" i="6"/>
  <c r="D7" i="6"/>
  <c r="A7" i="6"/>
  <c r="H3" i="6"/>
  <c r="G39" i="4"/>
  <c r="G38" i="4"/>
  <c r="G37" i="4"/>
  <c r="G36" i="4"/>
  <c r="G35" i="4"/>
  <c r="G34" i="4"/>
  <c r="G33" i="4"/>
  <c r="G27" i="4"/>
  <c r="A27" i="4"/>
  <c r="E27" i="4" s="1"/>
  <c r="D26" i="4"/>
  <c r="G26" i="4" s="1"/>
  <c r="A26" i="4"/>
  <c r="D25" i="4"/>
  <c r="G25" i="4" s="1"/>
  <c r="A25" i="4"/>
  <c r="D24" i="4"/>
  <c r="G24" i="4" s="1"/>
  <c r="A24" i="4"/>
  <c r="D23" i="4"/>
  <c r="G23" i="4" s="1"/>
  <c r="A23" i="4"/>
  <c r="D21" i="4"/>
  <c r="G21" i="4" s="1"/>
  <c r="A21" i="4"/>
  <c r="D20" i="4"/>
  <c r="A20" i="4"/>
  <c r="D18" i="4"/>
  <c r="G18" i="4" s="1"/>
  <c r="A18" i="4"/>
  <c r="D17" i="4"/>
  <c r="E17" i="4" s="1"/>
  <c r="A17" i="4"/>
  <c r="D16" i="4"/>
  <c r="G16" i="4" s="1"/>
  <c r="A16" i="4"/>
  <c r="D15" i="4"/>
  <c r="G15" i="4" s="1"/>
  <c r="A15" i="4"/>
  <c r="D14" i="4"/>
  <c r="G14" i="4" s="1"/>
  <c r="A14" i="4"/>
  <c r="G13" i="4"/>
  <c r="A13" i="4"/>
  <c r="E13" i="4" s="1"/>
  <c r="D12" i="4"/>
  <c r="G12" i="4" s="1"/>
  <c r="A12" i="4"/>
  <c r="G11" i="4"/>
  <c r="D11" i="4"/>
  <c r="E11" i="4" s="1"/>
  <c r="A11" i="4"/>
  <c r="G10" i="4"/>
  <c r="A10" i="4"/>
  <c r="E10" i="4" s="1"/>
  <c r="D9" i="4"/>
  <c r="G9" i="4" s="1"/>
  <c r="A9" i="4"/>
  <c r="E9" i="4" s="1"/>
  <c r="D8" i="4"/>
  <c r="G8" i="4" s="1"/>
  <c r="A8" i="4"/>
  <c r="D7" i="4"/>
  <c r="G7" i="4" s="1"/>
  <c r="A7" i="4"/>
  <c r="H3" i="4"/>
  <c r="G39" i="3"/>
  <c r="G38" i="3"/>
  <c r="G37" i="3"/>
  <c r="G36" i="3"/>
  <c r="G35" i="3"/>
  <c r="G34" i="3"/>
  <c r="G33" i="3"/>
  <c r="G40" i="3" s="1"/>
  <c r="G42" i="3" s="1"/>
  <c r="G27" i="3"/>
  <c r="A27" i="3"/>
  <c r="E27" i="3" s="1"/>
  <c r="D26" i="3"/>
  <c r="G26" i="3" s="1"/>
  <c r="A26" i="3"/>
  <c r="D25" i="3"/>
  <c r="G25" i="3" s="1"/>
  <c r="A25" i="3"/>
  <c r="D24" i="3"/>
  <c r="G24" i="3" s="1"/>
  <c r="A24" i="3"/>
  <c r="D23" i="3"/>
  <c r="G23" i="3" s="1"/>
  <c r="A23" i="3"/>
  <c r="D21" i="3"/>
  <c r="G21" i="3" s="1"/>
  <c r="A21" i="3"/>
  <c r="D20" i="3"/>
  <c r="A20" i="3"/>
  <c r="D18" i="3"/>
  <c r="A18" i="3"/>
  <c r="D17" i="3"/>
  <c r="A17" i="3"/>
  <c r="D16" i="3"/>
  <c r="G16" i="3" s="1"/>
  <c r="A16" i="3"/>
  <c r="D15" i="3"/>
  <c r="A15" i="3"/>
  <c r="D14" i="3"/>
  <c r="A14" i="3"/>
  <c r="G13" i="3"/>
  <c r="A13" i="3"/>
  <c r="E13" i="3" s="1"/>
  <c r="D12" i="3"/>
  <c r="G12" i="3" s="1"/>
  <c r="A12" i="3"/>
  <c r="D11" i="3"/>
  <c r="G11" i="3" s="1"/>
  <c r="A11" i="3"/>
  <c r="G10" i="3"/>
  <c r="A10" i="3"/>
  <c r="E10" i="3" s="1"/>
  <c r="D9" i="3"/>
  <c r="G9" i="3" s="1"/>
  <c r="A9" i="3"/>
  <c r="D8" i="3"/>
  <c r="G8" i="3" s="1"/>
  <c r="A8" i="3"/>
  <c r="D7" i="3"/>
  <c r="G7" i="3" s="1"/>
  <c r="A7" i="3"/>
  <c r="H3" i="3"/>
  <c r="G39" i="2"/>
  <c r="G38" i="2"/>
  <c r="G37" i="2"/>
  <c r="G36" i="2"/>
  <c r="G35" i="2"/>
  <c r="G34" i="2"/>
  <c r="G33" i="2"/>
  <c r="G27" i="2"/>
  <c r="A27" i="2"/>
  <c r="E27" i="2" s="1"/>
  <c r="D26" i="2"/>
  <c r="A26" i="2"/>
  <c r="D25" i="2"/>
  <c r="A25" i="2"/>
  <c r="D24" i="2"/>
  <c r="A24" i="2"/>
  <c r="D23" i="2"/>
  <c r="A23" i="2"/>
  <c r="D21" i="2"/>
  <c r="A21" i="2"/>
  <c r="D20" i="2"/>
  <c r="A20" i="2"/>
  <c r="D18" i="2"/>
  <c r="A18" i="2"/>
  <c r="D17" i="2"/>
  <c r="A17" i="2"/>
  <c r="D16" i="2"/>
  <c r="A16" i="2"/>
  <c r="D15" i="2"/>
  <c r="A15" i="2"/>
  <c r="D14" i="2"/>
  <c r="A14" i="2"/>
  <c r="G13" i="2"/>
  <c r="A13" i="2"/>
  <c r="E13" i="2" s="1"/>
  <c r="D12" i="2"/>
  <c r="A12" i="2"/>
  <c r="D11" i="2"/>
  <c r="A11" i="2"/>
  <c r="E11" i="2" s="1"/>
  <c r="G10" i="2"/>
  <c r="A10" i="2"/>
  <c r="E10" i="2" s="1"/>
  <c r="D9" i="2"/>
  <c r="A9" i="2"/>
  <c r="D8" i="2"/>
  <c r="G8" i="2" s="1"/>
  <c r="A8" i="2"/>
  <c r="D7" i="2"/>
  <c r="G7" i="2" s="1"/>
  <c r="A7" i="2"/>
  <c r="H3" i="2"/>
  <c r="G21" i="9" l="1"/>
  <c r="E15" i="7"/>
  <c r="E14" i="3"/>
  <c r="E11" i="7"/>
  <c r="E14" i="6"/>
  <c r="E17" i="7"/>
  <c r="E7" i="9"/>
  <c r="E20" i="9"/>
  <c r="E7" i="6"/>
  <c r="G14" i="7"/>
  <c r="E25" i="8"/>
  <c r="E16" i="9"/>
  <c r="E9" i="3"/>
  <c r="E25" i="3"/>
  <c r="G7" i="6"/>
  <c r="E20" i="7"/>
  <c r="E18" i="8"/>
  <c r="G16" i="9"/>
  <c r="E23" i="9"/>
  <c r="E21" i="3"/>
  <c r="E8" i="6"/>
  <c r="E20" i="6"/>
  <c r="E7" i="7"/>
  <c r="G7" i="9"/>
  <c r="E17" i="9"/>
  <c r="E15" i="3"/>
  <c r="E9" i="6"/>
  <c r="E20" i="8"/>
  <c r="E20" i="3"/>
  <c r="E8" i="4"/>
  <c r="E12" i="4"/>
  <c r="E12" i="7"/>
  <c r="E25" i="9"/>
  <c r="E20" i="4"/>
  <c r="E17" i="3"/>
  <c r="G17" i="4"/>
  <c r="G28" i="4" s="1"/>
  <c r="G30" i="4" s="1"/>
  <c r="G44" i="4" s="1"/>
  <c r="E9" i="7"/>
  <c r="G17" i="7"/>
  <c r="E16" i="8"/>
  <c r="E9" i="9"/>
  <c r="E14" i="9"/>
  <c r="E11" i="8"/>
  <c r="G16" i="8"/>
  <c r="E26" i="9"/>
  <c r="E14" i="4"/>
  <c r="E7" i="3"/>
  <c r="E24" i="3"/>
  <c r="E18" i="3"/>
  <c r="E24" i="6"/>
  <c r="E18" i="7"/>
  <c r="E12" i="8"/>
  <c r="E11" i="9"/>
  <c r="G14" i="9"/>
  <c r="G17" i="9"/>
  <c r="E15" i="9"/>
  <c r="E18" i="9"/>
  <c r="G23" i="9"/>
  <c r="G26" i="9"/>
  <c r="G8" i="9"/>
  <c r="E24" i="9"/>
  <c r="E7" i="8"/>
  <c r="E21" i="8"/>
  <c r="E14" i="8"/>
  <c r="E17" i="8"/>
  <c r="G25" i="8"/>
  <c r="E8" i="8"/>
  <c r="G11" i="8"/>
  <c r="G28" i="8" s="1"/>
  <c r="G30" i="8" s="1"/>
  <c r="G44" i="8" s="1"/>
  <c r="E23" i="8"/>
  <c r="E26" i="8"/>
  <c r="E15" i="8"/>
  <c r="E9" i="8"/>
  <c r="E24" i="8"/>
  <c r="E8" i="7"/>
  <c r="E23" i="7"/>
  <c r="E26" i="7"/>
  <c r="G9" i="7"/>
  <c r="G28" i="7" s="1"/>
  <c r="G30" i="7" s="1"/>
  <c r="G44" i="7" s="1"/>
  <c r="E24" i="7"/>
  <c r="E16" i="7"/>
  <c r="E21" i="7"/>
  <c r="E25" i="7"/>
  <c r="E11" i="6"/>
  <c r="G17" i="6"/>
  <c r="G8" i="6"/>
  <c r="E15" i="6"/>
  <c r="E18" i="6"/>
  <c r="G23" i="6"/>
  <c r="G26" i="6"/>
  <c r="E12" i="6"/>
  <c r="E21" i="6"/>
  <c r="E25" i="6"/>
  <c r="G14" i="6"/>
  <c r="E16" i="6"/>
  <c r="E23" i="4"/>
  <c r="E26" i="4"/>
  <c r="E15" i="4"/>
  <c r="E18" i="4"/>
  <c r="E24" i="4"/>
  <c r="E16" i="4"/>
  <c r="E7" i="4"/>
  <c r="E21" i="4"/>
  <c r="E25" i="4"/>
  <c r="E11" i="3"/>
  <c r="G14" i="3"/>
  <c r="G28" i="3" s="1"/>
  <c r="G30" i="3" s="1"/>
  <c r="G17" i="3"/>
  <c r="E23" i="3"/>
  <c r="E12" i="3"/>
  <c r="G15" i="3"/>
  <c r="G18" i="3"/>
  <c r="E8" i="3"/>
  <c r="E26" i="3"/>
  <c r="E16" i="3"/>
  <c r="E16" i="2"/>
  <c r="E26" i="2"/>
  <c r="G9" i="2"/>
  <c r="G28" i="2" s="1"/>
  <c r="G30" i="2" s="1"/>
  <c r="G44" i="2" s="1"/>
  <c r="E25" i="2"/>
  <c r="G14" i="2"/>
  <c r="G18" i="2"/>
  <c r="E20" i="2"/>
  <c r="G23" i="2"/>
  <c r="E23" i="2"/>
  <c r="E8" i="2"/>
  <c r="G12" i="2"/>
  <c r="G16" i="2"/>
  <c r="E17" i="2"/>
  <c r="G24" i="2"/>
  <c r="E18" i="2"/>
  <c r="G15" i="2"/>
  <c r="G25" i="2"/>
  <c r="E21" i="2"/>
  <c r="G11" i="2"/>
  <c r="E14" i="2"/>
  <c r="E9" i="2"/>
  <c r="G26" i="2"/>
  <c r="E7" i="2"/>
  <c r="E12" i="2"/>
  <c r="E15" i="2"/>
  <c r="G17" i="2"/>
  <c r="G21" i="2"/>
  <c r="E24" i="2"/>
  <c r="G46" i="4" l="1"/>
  <c r="G45" i="4"/>
  <c r="G46" i="2"/>
  <c r="G45" i="2"/>
  <c r="G46" i="8"/>
  <c r="G45" i="8"/>
  <c r="G47" i="8" s="1"/>
  <c r="G45" i="7"/>
  <c r="G47" i="7" s="1"/>
  <c r="G46" i="7"/>
  <c r="G28" i="6"/>
  <c r="G30" i="6" s="1"/>
  <c r="G44" i="6" s="1"/>
  <c r="G28" i="9"/>
  <c r="G30" i="9" s="1"/>
  <c r="G44" i="9" s="1"/>
  <c r="G47" i="2"/>
  <c r="G48" i="2" s="1"/>
  <c r="G49" i="2" s="1"/>
  <c r="G44" i="3"/>
  <c r="G46" i="3" l="1"/>
  <c r="G45" i="3"/>
  <c r="G46" i="9"/>
  <c r="G45" i="9"/>
  <c r="G45" i="6"/>
  <c r="G47" i="6" s="1"/>
  <c r="G48" i="6" s="1"/>
  <c r="G49" i="6" s="1"/>
  <c r="G46" i="6"/>
  <c r="G47" i="9"/>
  <c r="G47" i="4"/>
  <c r="G48" i="4" s="1"/>
  <c r="G49" i="4" s="1"/>
  <c r="G47" i="3"/>
  <c r="G48" i="3" s="1"/>
  <c r="G49" i="3" s="1"/>
  <c r="G48" i="9"/>
  <c r="G49" i="9" s="1"/>
  <c r="G48" i="8"/>
  <c r="G49" i="8" s="1"/>
  <c r="E11" i="17" s="1"/>
  <c r="G48" i="7"/>
  <c r="G49" i="7" s="1"/>
  <c r="E10" i="17" s="1"/>
</calcChain>
</file>

<file path=xl/sharedStrings.xml><?xml version="1.0" encoding="utf-8"?>
<sst xmlns="http://schemas.openxmlformats.org/spreadsheetml/2006/main" count="3356" uniqueCount="199">
  <si>
    <t>TIEMPO DE EJECUCION</t>
  </si>
  <si>
    <t>CANT.</t>
  </si>
  <si>
    <t>UNIDAD</t>
  </si>
  <si>
    <t>PARTICIPACIÓN
(DIA)</t>
  </si>
  <si>
    <t>VALOR POR DIAS</t>
  </si>
  <si>
    <t>PERSONAL DIRECCIÓN, COORDINACIÓN Y APOYO</t>
  </si>
  <si>
    <t>Director de Consultoria</t>
  </si>
  <si>
    <t>DIA</t>
  </si>
  <si>
    <t>Ingeniero Auxiliar</t>
  </si>
  <si>
    <t>Coordinador de Consultoria</t>
  </si>
  <si>
    <t>PERSONAL PROFESIONAL Y ESPECIALISTAS</t>
  </si>
  <si>
    <t>PERSONAL PROFESIONAL Y ESPECIALISTA TÉCNICO</t>
  </si>
  <si>
    <t>Esp. Electrico</t>
  </si>
  <si>
    <t>Ing. Mecánico</t>
  </si>
  <si>
    <t>Ing. Electrónico automatización y control</t>
  </si>
  <si>
    <t>Ing. en Energía</t>
  </si>
  <si>
    <t>Abogado</t>
  </si>
  <si>
    <t>Esp. Geotecnia</t>
  </si>
  <si>
    <t>Geólogo</t>
  </si>
  <si>
    <t>Esp. Estructural</t>
  </si>
  <si>
    <t>Profesional Costos y Presup.</t>
  </si>
  <si>
    <t>Especialista en Sostenibilidad</t>
  </si>
  <si>
    <t>Esp. Ambiental</t>
  </si>
  <si>
    <t>Trabajador Social</t>
  </si>
  <si>
    <t>OTROS PROFESIONALES POR CONSULTORÍA DE PROYECTOS</t>
  </si>
  <si>
    <t>Contador</t>
  </si>
  <si>
    <t>Revisor Fiscal</t>
  </si>
  <si>
    <t>Asesor Juridico</t>
  </si>
  <si>
    <t>Profesional de Seguridad Industrial</t>
  </si>
  <si>
    <t xml:space="preserve"> PERSONAL TECNICO POR CONSULTORÍA DE PROYECTOS</t>
  </si>
  <si>
    <t>Topógrafo</t>
  </si>
  <si>
    <t xml:space="preserve">Cadenero 1 </t>
  </si>
  <si>
    <t>Cadenero 2</t>
  </si>
  <si>
    <t>Dibujante</t>
  </si>
  <si>
    <t>Ayudante</t>
  </si>
  <si>
    <t>PERSONAL ADMINISTRATIVO POR CONSULTORÍA DE PROYECTOS</t>
  </si>
  <si>
    <t>Secretaria</t>
  </si>
  <si>
    <t>Mensajero</t>
  </si>
  <si>
    <t>OTROS COSTOS DIRECTOS</t>
  </si>
  <si>
    <t>UTILIZACIÓN</t>
  </si>
  <si>
    <t>Equipos, incluye el alquiler de esquipos de topografia (estacion, nivel, gps, dron consumibles), equipos electricos para los estudios y diagnosticos, y los demas necesarios para la debida ejecucion de la consultoria</t>
  </si>
  <si>
    <t>Gl</t>
  </si>
  <si>
    <t>Apiques, Sondeos, Ensayos de Laboratorio y/o Diagnóstico para estudio de suelos por Comunidad</t>
  </si>
  <si>
    <t>gl</t>
  </si>
  <si>
    <t>Viáticos Director, Especialistas y Otros Profesionales (Incluye hospedaje, alimentación)</t>
  </si>
  <si>
    <t>Transportes Aéreos, terrestres y fluviales de  Director, Especialistas y Otros Profesionales y equipos.</t>
  </si>
  <si>
    <t>Transporte fluvial desde Buenaventura a Comunidades para equipos de suelos a las Comunidades</t>
  </si>
  <si>
    <t>Edición de Informes (Semanales, mensuales, presentaciones y/o ejecutivo, incluye impresión y copias en archivos magnéticos)</t>
  </si>
  <si>
    <t>Edición de Informes Finales  (Incluye impresiones físicas,  entregas  magnéticas, elaboración de renders, ploteo de planos, entre otros)</t>
  </si>
  <si>
    <t>RESUMEN GENERAL PRESUPUESTO ESTIMADO</t>
  </si>
  <si>
    <t>OBJETO:  CONSULTORIA CONSEJO COMUNITARIO</t>
  </si>
  <si>
    <t>SUBTOTAL COSTO DE PERSONAL PROFESIONAL Y ESPECIALISTAS</t>
  </si>
  <si>
    <t>FACTOR MULTIPLICADOR</t>
  </si>
  <si>
    <t>TOTAL COSTO PERSONAL PROFESIONAL Y ESPECIALISTAS</t>
  </si>
  <si>
    <t>TOTAL PARCIAL</t>
  </si>
  <si>
    <t>SUBTOTAL OTROS COSTOS DIRECTOS</t>
  </si>
  <si>
    <t xml:space="preserve">TOTAL OTROS COSTO </t>
  </si>
  <si>
    <t xml:space="preserve">VALOR TOTAL  </t>
  </si>
  <si>
    <t>TOTAL
PARCIAL</t>
  </si>
  <si>
    <t>DEDICACIÓN (%)</t>
  </si>
  <si>
    <t>IVA 19%</t>
  </si>
  <si>
    <t>Personal Profesional</t>
  </si>
  <si>
    <t>VALOR TOTAL CONSULTORIA</t>
  </si>
  <si>
    <r>
      <rPr>
        <b/>
        <sz val="9"/>
        <rFont val="Arial"/>
        <family val="2"/>
      </rPr>
      <t>VR.
UNITARIO</t>
    </r>
  </si>
  <si>
    <t>SUB - TOTAL</t>
  </si>
  <si>
    <t>ACTA DE SERVICIO
CONSULTORIA CONSEJO COMUNITARIO RIOSUCIO</t>
  </si>
  <si>
    <t>ACTA DE SERVICIO
CONSULTORIA CONSEJO COMUNITARIO RIOSUCIO SAN JOSÉ TAMBORAL</t>
  </si>
  <si>
    <r>
      <rPr>
        <b/>
        <sz val="9"/>
        <rFont val="Arial"/>
        <family val="2"/>
      </rPr>
      <t xml:space="preserve">TOTAL PARCIAL
</t>
    </r>
    <r>
      <rPr>
        <b/>
        <sz val="9"/>
        <color rgb="FF000000"/>
        <rFont val="Arial"/>
        <family val="2"/>
      </rPr>
      <t>(13)*(15)*(16)</t>
    </r>
  </si>
  <si>
    <t>VALOR TOTAL</t>
  </si>
  <si>
    <t xml:space="preserve">SUB - TOTAL </t>
  </si>
  <si>
    <t>TOTAL OTROS COSTO</t>
  </si>
  <si>
    <t>OBJETO:  CONSULTORIA CONSEJO COMUNITARIO RIOSUCIO SAN JOSÉ TAMBORAL</t>
  </si>
  <si>
    <t xml:space="preserve">ACTA DE SERVICIO
CONSULTORIA CONSEJO COMUNITARIO </t>
  </si>
  <si>
    <t>DEDICACIÓN (%) (PLAZO)</t>
  </si>
  <si>
    <t xml:space="preserve">FACTOR MULTIPLICADOR </t>
  </si>
  <si>
    <t xml:space="preserve">VALOR TOTAL </t>
  </si>
  <si>
    <t>ACTA DE SERVICIO
CONSULTORIA CONSEJO COMUNITARIO ACADESAN (NARP)</t>
  </si>
  <si>
    <t>OBJETO:  CONSULTORIA LOCALIDAD DE CHAMBACÚ - MUNICIPIO DE SIPÍ</t>
  </si>
  <si>
    <t xml:space="preserve">SUBTOTAL COSTO DE PERSONAL PROFESIONAL Y ESPECIALISTAS </t>
  </si>
  <si>
    <t>OBJETO:  CONSULTORIA CONSEJO COMUNITARIO LOCALIDAD DE NEGRIA - MUNICIPIO DE ISTMINA</t>
  </si>
  <si>
    <t xml:space="preserve">UTILIDAD (U) </t>
  </si>
  <si>
    <t>IMPREVISTO (I)</t>
  </si>
  <si>
    <t>UTILIDAD (U)</t>
  </si>
  <si>
    <t xml:space="preserve">IMPREVISTO (I) </t>
  </si>
  <si>
    <t xml:space="preserve">CONSULTORIA CONSEJO COMUNITARIO ACADESAN (NARP) 
LOCALIDAD DE DOIDÓ - MUNICIPIO DE ISTMINA
</t>
  </si>
  <si>
    <r>
      <rPr>
        <b/>
        <sz val="10"/>
        <color theme="1"/>
        <rFont val="Arial"/>
        <family val="2"/>
      </rPr>
      <t>Personal Profesional</t>
    </r>
  </si>
  <si>
    <t>Transporte fluvial desde Quibdo a Comunidades para equipos de suelos a las Comunidades</t>
  </si>
  <si>
    <r>
      <rPr>
        <b/>
        <sz val="9"/>
        <color rgb="FF000000"/>
        <rFont val="Arial"/>
        <family val="2"/>
      </rPr>
      <t>VR.
UNITARIO</t>
    </r>
  </si>
  <si>
    <t>PERSONAL ADMINISTRATIVO</t>
  </si>
  <si>
    <t>SUBTOTAL COSTO DE PERSONAL ADMINISTRATIVO</t>
  </si>
  <si>
    <t>TOTAL COSTO PERSONAL ADMINISTRATIVO</t>
  </si>
  <si>
    <t>VALOR MES</t>
  </si>
  <si>
    <t>MESES</t>
  </si>
  <si>
    <t>VALOR PERSONAL ADMINISTRATIVO CONSULTORIA</t>
  </si>
  <si>
    <t>PRESUPUESTO DE CONSULTORIA</t>
  </si>
  <si>
    <t>OBJETO:  CONSULTORIA CONSEJO COMUNITARIO ACADESAN (NARP) MUNICIPIO DE MEDIO SAN JUAN</t>
  </si>
  <si>
    <t xml:space="preserve">DEDICACIÓN </t>
  </si>
  <si>
    <t xml:space="preserve">TOTAL COSTO PERSONAL PROFESIONAL Y ESPECIALISTAS </t>
  </si>
  <si>
    <t>CHOCÓ</t>
  </si>
  <si>
    <t>CONSEJO COMUNITARIO DE LA CUENCA DEL RÍO SALAQUÍ</t>
  </si>
  <si>
    <t xml:space="preserve">CAÑO SECO, </t>
  </si>
  <si>
    <t>COCO ARENAL,</t>
  </si>
  <si>
    <t>PLAYA AGUIRRE,</t>
  </si>
  <si>
    <t>PLAYA BONITA,</t>
  </si>
  <si>
    <t>REGADERO,</t>
  </si>
  <si>
    <t>SALAQUIQUISTO,</t>
  </si>
  <si>
    <t>VILLA NUEVA TAMBORAL</t>
  </si>
  <si>
    <t>SAN JOSÉ TAMBORAL</t>
  </si>
  <si>
    <t>CONSEJO COMUNITARIO ACADESAN (NARP)</t>
  </si>
  <si>
    <t>ZONA 4: LOCALIDAD DE NEGRIA - MUNICIPIO DE ISTMINA</t>
  </si>
  <si>
    <t>ZONA 4: LOCALIDAD DE CHAMBACÚ - MUNICIPIO DE SIPÍ</t>
  </si>
  <si>
    <t>ZONA 4: LOCALIDAD DE DOIDÓ - MUNICIPIO DE ISTMINA</t>
  </si>
  <si>
    <t>ZONA 4: LOCALIDAD DE PUERTO MURILLO - MUNICIPIO DE MEDIO SAN JUAN</t>
  </si>
  <si>
    <t>ZONA 4: LOCALIDAD DE NOANAMÁ - MUNICIPIO DE MEDIO SAN JUAN</t>
  </si>
  <si>
    <t>ZONA 4: LOCALIDAD DE SANTA MARIA - MUNICIPIO DE MEDIO SAN JUAN</t>
  </si>
  <si>
    <t>ZONA 5: LOCALIDAD DE PERRÚ - MUNICIPIO DE ISTMINA</t>
  </si>
  <si>
    <t>ZONA 5: LOCALIDAD DE TRAPICHE - MUNICIPIO DE ISTMINA</t>
  </si>
  <si>
    <t>ZONA 5: LOCALIDAD DE POTEDÓ - MUNICIPIO DE ISTMINA</t>
  </si>
  <si>
    <t>ZONA 5: LOCALIDAD DE NUEVO AMANECER - MUNICIPIO DE ISTMINA</t>
  </si>
  <si>
    <t>ZONA 5: LOCALIDAD DE COCOBE - MUNICIPIO DE ISTMINA</t>
  </si>
  <si>
    <t>ZONA 6: LOCALIDAD DE CUCURRIPI - MUNICIPIO DE EL LITORAL DEL SAN JUAN</t>
  </si>
  <si>
    <t>ZONA 6: LOCALIDAD DE COPAMÁ - MUNICIPIO DE EL LITORAL DEL SAN JUAN</t>
  </si>
  <si>
    <t>ZONA 6: LOCALIDAD DE PUERTO LIMON - MUNICIPIO DE EL LITORAL DEL SAN JUAN</t>
  </si>
  <si>
    <t>ZONA 6: LOCALIDAD DE TORDÓ - MUNICIPIO DE EL LITORAL DEL SAN JUAN</t>
  </si>
  <si>
    <t>ZONA 6: LOCALIDAD DE GUACHAL - MUNICIPIO DE EL LITORAL DEL SAN JUAN</t>
  </si>
  <si>
    <t>ZONA 6: LOCALIDAD DE CORRIENTE PALO - MUNICIPIO DE EL LITORAL DEL SAN JUAN</t>
  </si>
  <si>
    <t>ZONA 6: LOCALIDAD DE PUERTO MURILLO- MUNICIPIO DE EL LITORAL DEL SAN JUAN</t>
  </si>
  <si>
    <t>ZONA 7: LOCALIDAD DE MUNGUIDÓ - MUNICIPIO DE EL LITORAL DEL SAN JUAN</t>
  </si>
  <si>
    <t>ZONA 7: LOCALIDAD DE TAPARAL - MUNICIPIO DE EL LITORAL DEL SAN JUAN</t>
  </si>
  <si>
    <t>MUNICIPIO NUQUÍ</t>
  </si>
  <si>
    <t>LOCALIDAD DE JOVI (NUQUÍ)</t>
  </si>
  <si>
    <t>VAUPÉS</t>
  </si>
  <si>
    <t>MUNICIPIO DE CARURÚ</t>
  </si>
  <si>
    <t>COMUNIDADES CARURÚ</t>
  </si>
  <si>
    <t>ANTIOQUIA</t>
  </si>
  <si>
    <t>MURINDO</t>
  </si>
  <si>
    <t>RESGUARDO INDIGENA DEL RIO MURINDO Y CHAGERADO</t>
  </si>
  <si>
    <t>CAUCA</t>
  </si>
  <si>
    <t>LOPEZ DE MICAY</t>
  </si>
  <si>
    <t>RESGUARDO INDIGENA PLAYITA DE SAN FRANCISCO</t>
  </si>
  <si>
    <t>COMUNIDADES NOANAMITO</t>
  </si>
  <si>
    <t>GUAINIA</t>
  </si>
  <si>
    <t>CACAHUAL (ANM)</t>
  </si>
  <si>
    <t>COMUNIDAD INDIGENA DE CACAHUAL</t>
  </si>
  <si>
    <t>NARIÑO</t>
  </si>
  <si>
    <t>ROBERTO PAYAN</t>
  </si>
  <si>
    <t>COMUNIDADES RIO ISPI, FATIMA II, EL PATO Y GUACUCO</t>
  </si>
  <si>
    <t>TOLIMA</t>
  </si>
  <si>
    <t>COYAIMA</t>
  </si>
  <si>
    <t>RESGUARDO INDIGENA LOMAS DE GUAGUARCO</t>
  </si>
  <si>
    <t>CHOCO</t>
  </si>
  <si>
    <t>MEDIO BAUDO</t>
  </si>
  <si>
    <t>RESGUARDO CHIGORO MEMBA</t>
  </si>
  <si>
    <t>VALOR
CONSULTORÍA</t>
  </si>
  <si>
    <t>ACTAS DE SERVICIO POR LOCALIDAD</t>
  </si>
  <si>
    <t>ANEXO 3
CONSOLIDADO VALOR CONSULTORÍA</t>
  </si>
  <si>
    <t>TOTAL VALOR CONSULTORÍA</t>
  </si>
  <si>
    <t>IVA= 19%</t>
  </si>
  <si>
    <t>ACTA DE SERVICIO
CONSULTORIA CONSEJO COMUNITARIO ACADESAN (NARP) 
LOCALIDADES DOIDÓ, PERRÚ, TRAPICHE Y NUEVO AMANECER - MUNICIPIO DE ISTMINA</t>
  </si>
  <si>
    <t>ACTA DE SERVICIO
CONSULTORIA CONSEJO COMUNITARIO ACADESAN (NARP) 
MUNICIPIO DE MEDIO SAN JUAN</t>
  </si>
  <si>
    <t>OBJETO:  ESTIMACIÓN PRESUPUESTO DE CONSULTORIA CONSULTORIA CONSEJO COMUNITARIO ACADESAN (NARP)  MUNICIPIO DE MEDIO SAN JUAN</t>
  </si>
  <si>
    <t>PERSONAL PROFESIONAL</t>
  </si>
  <si>
    <t xml:space="preserve">DEDICACIÓN (%) </t>
  </si>
  <si>
    <t>TOTAL PARCIAL
(13)*(15)*(16)</t>
  </si>
  <si>
    <t>CONSULTORIA CONSEJO COMUNITARIO ACADESAN (NARP) 
LOCALIDAD DE DOIDÓ - MUNICIPIO DE ISTMINA</t>
  </si>
  <si>
    <t xml:space="preserve">ESTIMACIÓN PRESUPUESTO DE CONSULTORIA
CONSULTORIA CONSEJO COMUNITARIO ACADESAN (NARP) 
MUNICIPIO DE ISTMINA
</t>
  </si>
  <si>
    <t>ACTA DE SERVICO
CONSULTORIA CONSEJO COMUNITARIO ACADESAN (NARP) 
MUNICIPIO DE ISTMINA</t>
  </si>
  <si>
    <t>OBJETO:  CONSULTORIA CONSEJO COMUNITARIO RIOSUCIO</t>
  </si>
  <si>
    <t>DEDICACIÓN %</t>
  </si>
  <si>
    <t xml:space="preserve">TOTAL PARCIAL
</t>
  </si>
  <si>
    <t xml:space="preserve">SUBTOTAL OTROS COSTOS DIRECTOS </t>
  </si>
  <si>
    <t xml:space="preserve">TOTAL OTROS COSTO  </t>
  </si>
  <si>
    <t>ACTA DE SERVICIO
CONSULTORIA CONSEJO COMUNITARIO ACADESAN (NARP) 
MUNICIPIO DE EL LITORAL DEL SAN JUAN</t>
  </si>
  <si>
    <t>OBJETO:  CONSULTORIA CONSEJO COMUNITARIO ACADESAN (NARP) MUNICIPIO DE EL LITORAL DEL SAN JUAN</t>
  </si>
  <si>
    <t xml:space="preserve">TOTAL
PARCIAL </t>
  </si>
  <si>
    <t>SUBTOTAL COSTO DE PERSONAL PROFESIONAL Y ESPECIALISTAS =</t>
  </si>
  <si>
    <t>ACTA DE SERVICIO
CONSULTORIA ZONA 6: LOCALIDAD DE PUERTO LIMON - MUNICIPIO DE EL LITORAL DEL SAN JUAN</t>
  </si>
  <si>
    <t>TOTAL COSTO PERSONAL PROFESIONAL Y ESPECIALISTA</t>
  </si>
  <si>
    <t>OBJETO:  CONSULTORIA ZONA 6: LOCALIDAD DE PUERTO LIMON - MUNICIPIO DE EL LITORAL DEL SAN JUAN</t>
  </si>
  <si>
    <t>ACTA DE SERVICIO
CONSULTORIA CONSEJO COMUNITARIO ACADESAN (NARP)
MUNICIPIO DE EL LITORAL DEL SAN JUAN</t>
  </si>
  <si>
    <t xml:space="preserve">OBJETO:  CONSULTORIA CONSEJO COMUNITARIO </t>
  </si>
  <si>
    <t>ACTA DE SERVICIO
CONSULTORIA MUNICIPIO NUQUÍ LOCALIDAD DE JOVI (NUQUÍ)</t>
  </si>
  <si>
    <t>OBJETO:  CONSULTORIA MUNICIPIO NUQUÍ LOCALIDAD DE JOVI (NUQUÍ)</t>
  </si>
  <si>
    <t>Viáticos (Incluye hospedaje, alimentación)</t>
  </si>
  <si>
    <t>ACTA DE SERVICIO
CONSULTORIA COMUNIDADES ENERGETICAS CARURU</t>
  </si>
  <si>
    <t>OBJETO:  CONSULTORIA COMUNIDADES ENERGETICAS CARURU</t>
  </si>
  <si>
    <t>ESTIMACIÓN PRESUPUESTO DE CONSULTORIA
CONSULTORIA MUNICIPIO DE MURINDO</t>
  </si>
  <si>
    <t>ACTA DE SERVICIO
CONSULTORIA MUNICIPIO DE MURINDO</t>
  </si>
  <si>
    <t>ACTA DE SERVICIO
CONSULTORIA MUNICIPIO DE LOPEZ DE MICAY 
RESGUARDO INDIGENA PLAYITA DE SAN FRANCISCO</t>
  </si>
  <si>
    <t>OBJETO:  CONSULTORIA MUNICIPIO DE LOPEZ DE MICAY 
RESGUARDO INDIGENA PLAYITA DE SAN FRANCISCO</t>
  </si>
  <si>
    <t>ACTA DE SERVICIO
CONSULTORIA MUNICIPIO DE LOPEZ DE MICAY 
COMUNIDADES DE NOANAMITO</t>
  </si>
  <si>
    <t>OBJETO:  CONSULTORIA MUNICIPIO DE LOPEZ DE MICAY COMUNIDADES DE NOANAMITO</t>
  </si>
  <si>
    <t>ACTAS DE SERVICIO
CONSULTORIA COMUNIDAD INDIGENA DE CACAHUAL</t>
  </si>
  <si>
    <t>OBJETO:  CONSULTORIA CACAHUAL GUAINÍA</t>
  </si>
  <si>
    <t>ACTA DE SERVICIO
CONSULTORIA MUNICIPIO DE ROBERTO PAYÁN</t>
  </si>
  <si>
    <t>IVA19%</t>
  </si>
  <si>
    <t>ESTIMACIÓN PRESUPUESTO DE CONSULTORIA
CONSULTORIA MUNICIPIO DE COYAIMA</t>
  </si>
  <si>
    <t>OBJETO:  CONSULTORIA MUNICIPIO DE MEDIO BAUDO 
COMUNIDADES CHIGORODO-MENBA (NARP)</t>
  </si>
  <si>
    <t>ACTA DE SERVICIO
CONSULTORIA MUNICIPIO DE MEDIO BAUDO 
COMUNIDADES CHIGORODO-MENBA (NARP)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</si>
</sst>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&quot;$&quot;\ * #,##0_-;\-&quot;$&quot;\ * #,##0_-;_-&quot;$&quot;\ * &quot;-&quot;??_-;_-@_-"/>
    <numFmt numFmtId="166" formatCode="_-&quot;$&quot;\ * #,##0.00_-;\-&quot;$&quot;\ * #,##0.00_-;_-&quot;$&quot;\ * &quot;-&quot;??_-;_-@"/>
    <numFmt numFmtId="167" formatCode="_-&quot;$&quot;\ * #,##0_-;\-&quot;$&quot;\ * #,##0_-;_-&quot;$&quot;\ * &quot;-&quot;??_-;_-@"/>
    <numFmt numFmtId="168" formatCode="_-* #,##0_-;\-* #,##0_-;_-* &quot;-&quot;??_-;_-@_-"/>
    <numFmt numFmtId="169" formatCode="_-&quot;$&quot;\ * #,##0_-;\-&quot;$&quot;\ * #,##0_-;_-&quot;$&quot;\ * &quot;-&quot;?????_-;_-@_-"/>
    <numFmt numFmtId="170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81">
    <xf numFmtId="0" fontId="0" fillId="0" borderId="0" xfId="0"/>
    <xf numFmtId="0" fontId="5" fillId="0" borderId="0" xfId="3" applyFont="1" applyFill="1" applyAlignment="1">
      <alignment horizontal="left" vertical="top"/>
    </xf>
    <xf numFmtId="0" fontId="6" fillId="0" borderId="10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/>
    </xf>
    <xf numFmtId="0" fontId="6" fillId="0" borderId="7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/>
    </xf>
    <xf numFmtId="0" fontId="8" fillId="0" borderId="10" xfId="0" applyFont="1" applyFill="1" applyBorder="1"/>
    <xf numFmtId="0" fontId="5" fillId="0" borderId="13" xfId="3" applyFont="1" applyFill="1" applyBorder="1" applyAlignment="1">
      <alignment horizontal="center" vertical="center" wrapText="1"/>
    </xf>
    <xf numFmtId="9" fontId="5" fillId="0" borderId="20" xfId="3" applyNumberFormat="1" applyFont="1" applyFill="1" applyBorder="1" applyAlignment="1">
      <alignment horizontal="center" vertical="center" wrapText="1"/>
    </xf>
    <xf numFmtId="44" fontId="5" fillId="0" borderId="11" xfId="4" applyFont="1" applyFill="1" applyBorder="1" applyAlignment="1">
      <alignment horizontal="left" wrapText="1"/>
    </xf>
    <xf numFmtId="9" fontId="6" fillId="0" borderId="7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left" wrapText="1"/>
    </xf>
    <xf numFmtId="0" fontId="5" fillId="0" borderId="10" xfId="3" applyFont="1" applyFill="1" applyBorder="1" applyAlignment="1">
      <alignment horizontal="left" vertical="center" wrapText="1"/>
    </xf>
    <xf numFmtId="3" fontId="10" fillId="0" borderId="10" xfId="1" applyNumberFormat="1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wrapText="1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left" vertical="center"/>
    </xf>
    <xf numFmtId="0" fontId="7" fillId="0" borderId="6" xfId="3" applyFont="1" applyFill="1" applyBorder="1" applyAlignment="1">
      <alignment horizontal="left"/>
    </xf>
    <xf numFmtId="0" fontId="6" fillId="0" borderId="7" xfId="3" applyFont="1" applyFill="1" applyBorder="1" applyAlignment="1">
      <alignment horizontal="center" wrapText="1"/>
    </xf>
    <xf numFmtId="0" fontId="5" fillId="0" borderId="7" xfId="3" applyFont="1" applyFill="1" applyBorder="1" applyAlignment="1">
      <alignment horizontal="center" wrapText="1"/>
    </xf>
    <xf numFmtId="0" fontId="5" fillId="0" borderId="8" xfId="3" applyFont="1" applyFill="1" applyBorder="1" applyAlignment="1">
      <alignment horizontal="center" wrapText="1"/>
    </xf>
    <xf numFmtId="0" fontId="5" fillId="0" borderId="10" xfId="3" applyFont="1" applyFill="1" applyBorder="1" applyAlignment="1">
      <alignment horizontal="center"/>
    </xf>
    <xf numFmtId="0" fontId="8" fillId="0" borderId="10" xfId="0" applyFont="1" applyFill="1" applyBorder="1" applyAlignment="1"/>
    <xf numFmtId="0" fontId="5" fillId="0" borderId="13" xfId="3" applyFont="1" applyFill="1" applyBorder="1" applyAlignment="1">
      <alignment horizontal="center" wrapText="1"/>
    </xf>
    <xf numFmtId="9" fontId="5" fillId="0" borderId="20" xfId="3" applyNumberFormat="1" applyFont="1" applyFill="1" applyBorder="1" applyAlignment="1">
      <alignment horizontal="center" wrapText="1"/>
    </xf>
    <xf numFmtId="9" fontId="6" fillId="0" borderId="7" xfId="3" applyNumberFormat="1" applyFont="1" applyFill="1" applyBorder="1" applyAlignment="1">
      <alignment horizontal="center" wrapText="1"/>
    </xf>
    <xf numFmtId="0" fontId="6" fillId="0" borderId="23" xfId="3" applyFont="1" applyFill="1" applyBorder="1" applyAlignment="1">
      <alignment horizontal="center" wrapText="1"/>
    </xf>
    <xf numFmtId="44" fontId="5" fillId="0" borderId="0" xfId="3" applyNumberFormat="1" applyFont="1" applyFill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23" xfId="3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44" fontId="5" fillId="0" borderId="11" xfId="4" applyFont="1" applyFill="1" applyBorder="1" applyAlignment="1">
      <alignment horizontal="left" vertical="center" wrapText="1"/>
    </xf>
    <xf numFmtId="165" fontId="5" fillId="0" borderId="0" xfId="3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8" fillId="0" borderId="0" xfId="0" applyFont="1" applyFill="1" applyAlignment="1"/>
    <xf numFmtId="0" fontId="8" fillId="0" borderId="0" xfId="0" applyFont="1" applyFill="1" applyAlignment="1"/>
    <xf numFmtId="0" fontId="4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9" fontId="5" fillId="0" borderId="20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left" wrapText="1"/>
    </xf>
    <xf numFmtId="9" fontId="4" fillId="0" borderId="2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wrapText="1"/>
    </xf>
    <xf numFmtId="3" fontId="8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166" fontId="15" fillId="0" borderId="11" xfId="0" applyNumberFormat="1" applyFont="1" applyFill="1" applyBorder="1" applyAlignment="1">
      <alignment horizontal="left" wrapText="1"/>
    </xf>
    <xf numFmtId="0" fontId="15" fillId="0" borderId="1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0" borderId="14" xfId="0" applyFont="1" applyFill="1" applyBorder="1"/>
    <xf numFmtId="0" fontId="13" fillId="0" borderId="22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9" fontId="15" fillId="0" borderId="2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165" fontId="20" fillId="0" borderId="0" xfId="2" applyNumberFormat="1" applyFont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6" fontId="8" fillId="0" borderId="0" xfId="0" applyNumberFormat="1" applyFont="1"/>
    <xf numFmtId="6" fontId="19" fillId="0" borderId="10" xfId="0" applyNumberFormat="1" applyFont="1" applyFill="1" applyBorder="1" applyAlignment="1">
      <alignment horizontal="right" vertical="center"/>
    </xf>
    <xf numFmtId="6" fontId="20" fillId="0" borderId="10" xfId="0" applyNumberFormat="1" applyFont="1" applyFill="1" applyBorder="1" applyAlignment="1">
      <alignment horizontal="right" vertical="center"/>
    </xf>
    <xf numFmtId="168" fontId="17" fillId="0" borderId="10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10" fontId="5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left" vertical="center"/>
    </xf>
    <xf numFmtId="169" fontId="5" fillId="0" borderId="0" xfId="3" applyNumberFormat="1" applyFont="1" applyFill="1" applyAlignment="1">
      <alignment horizontal="left" vertical="center"/>
    </xf>
    <xf numFmtId="44" fontId="5" fillId="0" borderId="0" xfId="3" applyNumberFormat="1" applyFont="1" applyFill="1" applyAlignment="1">
      <alignment horizontal="left" vertical="center"/>
    </xf>
    <xf numFmtId="170" fontId="5" fillId="0" borderId="0" xfId="5" applyNumberFormat="1" applyFont="1" applyFill="1" applyAlignment="1">
      <alignment horizontal="left" vertical="center"/>
    </xf>
    <xf numFmtId="44" fontId="19" fillId="0" borderId="10" xfId="0" applyNumberFormat="1" applyFont="1" applyFill="1" applyBorder="1" applyAlignment="1">
      <alignment horizontal="right" vertical="center"/>
    </xf>
    <xf numFmtId="168" fontId="18" fillId="0" borderId="10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3" fillId="0" borderId="29" xfId="0" applyFont="1" applyFill="1" applyBorder="1"/>
    <xf numFmtId="0" fontId="13" fillId="0" borderId="16" xfId="0" applyFont="1" applyFill="1" applyBorder="1"/>
    <xf numFmtId="167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left" vertical="center" wrapText="1"/>
    </xf>
    <xf numFmtId="164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top" wrapText="1"/>
    </xf>
    <xf numFmtId="166" fontId="14" fillId="0" borderId="15" xfId="0" applyNumberFormat="1" applyFont="1" applyFill="1" applyBorder="1" applyAlignment="1">
      <alignment horizontal="center" vertical="top" wrapText="1"/>
    </xf>
    <xf numFmtId="166" fontId="15" fillId="0" borderId="15" xfId="0" applyNumberFormat="1" applyFont="1" applyFill="1" applyBorder="1" applyAlignment="1">
      <alignment horizont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0" fontId="13" fillId="0" borderId="22" xfId="0" applyFont="1" applyFill="1" applyBorder="1"/>
    <xf numFmtId="0" fontId="13" fillId="0" borderId="17" xfId="0" applyFont="1" applyFill="1" applyBorder="1"/>
    <xf numFmtId="166" fontId="14" fillId="0" borderId="15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/>
    <xf numFmtId="0" fontId="13" fillId="0" borderId="13" xfId="0" applyFont="1" applyFill="1" applyBorder="1"/>
    <xf numFmtId="0" fontId="14" fillId="0" borderId="15" xfId="0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horizontal="left" vertical="center" wrapText="1"/>
    </xf>
    <xf numFmtId="165" fontId="6" fillId="0" borderId="6" xfId="4" applyNumberFormat="1" applyFont="1" applyFill="1" applyBorder="1" applyAlignment="1">
      <alignment horizontal="center" vertical="center" wrapText="1"/>
    </xf>
    <xf numFmtId="165" fontId="6" fillId="0" borderId="8" xfId="4" applyNumberFormat="1" applyFont="1" applyFill="1" applyBorder="1" applyAlignment="1">
      <alignment horizontal="center" vertical="center" wrapText="1"/>
    </xf>
    <xf numFmtId="44" fontId="5" fillId="0" borderId="8" xfId="3" applyNumberFormat="1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44" fontId="5" fillId="0" borderId="10" xfId="3" applyNumberFormat="1" applyFont="1" applyFill="1" applyBorder="1" applyAlignment="1">
      <alignment horizontal="center" vertical="center" wrapText="1"/>
    </xf>
    <xf numFmtId="44" fontId="6" fillId="0" borderId="6" xfId="4" applyFont="1" applyFill="1" applyBorder="1" applyAlignment="1">
      <alignment horizontal="center" vertical="center" wrapText="1"/>
    </xf>
    <xf numFmtId="44" fontId="6" fillId="0" borderId="8" xfId="4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top" wrapText="1"/>
    </xf>
    <xf numFmtId="0" fontId="6" fillId="0" borderId="7" xfId="3" applyFont="1" applyFill="1" applyBorder="1" applyAlignment="1">
      <alignment horizontal="left" vertical="top" wrapText="1"/>
    </xf>
    <xf numFmtId="44" fontId="6" fillId="0" borderId="6" xfId="4" applyFont="1" applyFill="1" applyBorder="1" applyAlignment="1">
      <alignment horizontal="center" vertical="top" wrapText="1"/>
    </xf>
    <xf numFmtId="44" fontId="6" fillId="0" borderId="8" xfId="4" applyFont="1" applyFill="1" applyBorder="1" applyAlignment="1">
      <alignment horizontal="center" vertical="top" wrapText="1"/>
    </xf>
    <xf numFmtId="0" fontId="6" fillId="0" borderId="10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left" vertical="top" wrapText="1"/>
    </xf>
    <xf numFmtId="0" fontId="6" fillId="0" borderId="22" xfId="3" applyFont="1" applyFill="1" applyBorder="1" applyAlignment="1">
      <alignment horizontal="left" vertical="top" wrapText="1"/>
    </xf>
    <xf numFmtId="0" fontId="6" fillId="0" borderId="17" xfId="3" applyFont="1" applyFill="1" applyBorder="1" applyAlignment="1">
      <alignment horizontal="left" vertical="top" wrapText="1"/>
    </xf>
    <xf numFmtId="44" fontId="5" fillId="0" borderId="10" xfId="3" applyNumberFormat="1" applyFont="1" applyFill="1" applyBorder="1" applyAlignment="1">
      <alignment horizontal="center" wrapText="1"/>
    </xf>
    <xf numFmtId="0" fontId="5" fillId="0" borderId="10" xfId="3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0" fontId="6" fillId="0" borderId="11" xfId="3" applyFont="1" applyFill="1" applyBorder="1" applyAlignment="1">
      <alignment horizontal="left" vertical="top" wrapText="1"/>
    </xf>
    <xf numFmtId="0" fontId="6" fillId="0" borderId="12" xfId="3" applyFont="1" applyFill="1" applyBorder="1" applyAlignment="1">
      <alignment horizontal="left" vertical="top" wrapText="1"/>
    </xf>
    <xf numFmtId="0" fontId="6" fillId="0" borderId="13" xfId="3" applyFont="1" applyFill="1" applyBorder="1" applyAlignment="1">
      <alignment horizontal="left" vertical="top" wrapText="1"/>
    </xf>
    <xf numFmtId="0" fontId="6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4" xfId="3" applyFont="1" applyFill="1" applyBorder="1" applyAlignment="1">
      <alignment horizontal="center" wrapText="1"/>
    </xf>
    <xf numFmtId="0" fontId="5" fillId="0" borderId="25" xfId="3" applyFont="1" applyFill="1" applyBorder="1" applyAlignment="1">
      <alignment horizontal="center" wrapText="1"/>
    </xf>
    <xf numFmtId="0" fontId="7" fillId="0" borderId="26" xfId="3" applyFont="1" applyFill="1" applyBorder="1" applyAlignment="1">
      <alignment horizontal="center" wrapText="1"/>
    </xf>
    <xf numFmtId="0" fontId="7" fillId="0" borderId="25" xfId="3" applyFont="1" applyFill="1" applyBorder="1" applyAlignment="1">
      <alignment horizontal="center" wrapText="1"/>
    </xf>
    <xf numFmtId="4" fontId="6" fillId="0" borderId="10" xfId="0" applyNumberFormat="1" applyFont="1" applyFill="1" applyBorder="1" applyAlignment="1">
      <alignment horizontal="left" wrapText="1"/>
    </xf>
    <xf numFmtId="164" fontId="10" fillId="0" borderId="6" xfId="0" applyNumberFormat="1" applyFont="1" applyFill="1" applyBorder="1" applyAlignment="1">
      <alignment horizontal="center" wrapText="1"/>
    </xf>
    <xf numFmtId="164" fontId="10" fillId="0" borderId="8" xfId="0" applyNumberFormat="1" applyFont="1" applyFill="1" applyBorder="1" applyAlignment="1">
      <alignment horizontal="center" wrapText="1"/>
    </xf>
    <xf numFmtId="0" fontId="6" fillId="0" borderId="6" xfId="3" applyFont="1" applyFill="1" applyBorder="1" applyAlignment="1">
      <alignment horizontal="left" wrapText="1"/>
    </xf>
    <xf numFmtId="0" fontId="6" fillId="0" borderId="7" xfId="3" applyFont="1" applyFill="1" applyBorder="1" applyAlignment="1">
      <alignment horizontal="left" wrapText="1"/>
    </xf>
    <xf numFmtId="44" fontId="10" fillId="0" borderId="6" xfId="4" applyFont="1" applyFill="1" applyBorder="1" applyAlignment="1">
      <alignment horizontal="center" wrapText="1"/>
    </xf>
    <xf numFmtId="44" fontId="10" fillId="0" borderId="8" xfId="4" applyFont="1" applyFill="1" applyBorder="1" applyAlignment="1">
      <alignment horizontal="center" wrapText="1"/>
    </xf>
    <xf numFmtId="0" fontId="6" fillId="0" borderId="21" xfId="3" applyFont="1" applyFill="1" applyBorder="1" applyAlignment="1">
      <alignment horizontal="left" wrapText="1"/>
    </xf>
    <xf numFmtId="0" fontId="6" fillId="0" borderId="22" xfId="3" applyFont="1" applyFill="1" applyBorder="1" applyAlignment="1">
      <alignment horizontal="left" wrapText="1"/>
    </xf>
    <xf numFmtId="0" fontId="6" fillId="0" borderId="17" xfId="3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left" wrapText="1"/>
    </xf>
    <xf numFmtId="0" fontId="6" fillId="0" borderId="11" xfId="3" applyFont="1" applyFill="1" applyBorder="1" applyAlignment="1">
      <alignment horizontal="left" wrapText="1"/>
    </xf>
    <xf numFmtId="0" fontId="6" fillId="0" borderId="12" xfId="3" applyFont="1" applyFill="1" applyBorder="1" applyAlignment="1">
      <alignment horizontal="left" wrapText="1"/>
    </xf>
    <xf numFmtId="0" fontId="6" fillId="0" borderId="13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6" xfId="3" applyFont="1" applyFill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vertical="center" wrapText="1"/>
    </xf>
    <xf numFmtId="165" fontId="10" fillId="0" borderId="6" xfId="4" applyNumberFormat="1" applyFont="1" applyFill="1" applyBorder="1" applyAlignment="1">
      <alignment horizontal="center" vertical="center" wrapText="1"/>
    </xf>
    <xf numFmtId="165" fontId="10" fillId="0" borderId="8" xfId="4" applyNumberFormat="1" applyFont="1" applyFill="1" applyBorder="1" applyAlignment="1">
      <alignment horizontal="center" vertical="center" wrapText="1"/>
    </xf>
    <xf numFmtId="44" fontId="10" fillId="0" borderId="6" xfId="4" applyFont="1" applyFill="1" applyBorder="1" applyAlignment="1">
      <alignment horizontal="center" vertical="center" wrapText="1"/>
    </xf>
    <xf numFmtId="44" fontId="10" fillId="0" borderId="8" xfId="4" applyFont="1" applyFill="1" applyBorder="1" applyAlignment="1">
      <alignment horizontal="center" vertical="center" wrapText="1"/>
    </xf>
    <xf numFmtId="44" fontId="10" fillId="0" borderId="6" xfId="4" applyFont="1" applyFill="1" applyBorder="1" applyAlignment="1">
      <alignment horizontal="center" vertical="top" wrapText="1"/>
    </xf>
    <xf numFmtId="44" fontId="10" fillId="0" borderId="8" xfId="4" applyFont="1" applyFill="1" applyBorder="1" applyAlignment="1">
      <alignment horizontal="center" vertical="top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 wrapText="1"/>
    </xf>
    <xf numFmtId="0" fontId="6" fillId="0" borderId="11" xfId="3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10" fillId="0" borderId="29" xfId="0" applyFont="1" applyFill="1" applyBorder="1"/>
    <xf numFmtId="0" fontId="10" fillId="0" borderId="16" xfId="0" applyFont="1" applyFill="1" applyBorder="1"/>
    <xf numFmtId="167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66" fontId="5" fillId="0" borderId="29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166" fontId="4" fillId="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 wrapText="1"/>
    </xf>
    <xf numFmtId="166" fontId="4" fillId="0" borderId="15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/>
    <xf numFmtId="166" fontId="5" fillId="0" borderId="1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/>
    <xf numFmtId="0" fontId="6" fillId="0" borderId="16" xfId="0" applyFont="1" applyFill="1" applyBorder="1"/>
    <xf numFmtId="0" fontId="4" fillId="0" borderId="21" xfId="0" applyFont="1" applyFill="1" applyBorder="1" applyAlignment="1">
      <alignment horizontal="left" vertical="top" wrapText="1"/>
    </xf>
    <xf numFmtId="0" fontId="10" fillId="0" borderId="22" xfId="0" applyFont="1" applyFill="1" applyBorder="1"/>
    <xf numFmtId="0" fontId="10" fillId="0" borderId="17" xfId="0" applyFont="1" applyFill="1" applyBorder="1"/>
    <xf numFmtId="166" fontId="5" fillId="0" borderId="15" xfId="0" applyNumberFormat="1" applyFont="1" applyFill="1" applyBorder="1" applyAlignment="1">
      <alignment horizontal="center" wrapText="1"/>
    </xf>
    <xf numFmtId="4" fontId="4" fillId="0" borderId="2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10" fillId="0" borderId="12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0" fillId="0" borderId="27" xfId="0" applyFont="1" applyFill="1" applyBorder="1"/>
    <xf numFmtId="0" fontId="8" fillId="0" borderId="0" xfId="0" applyFont="1" applyFill="1" applyAlignment="1"/>
    <xf numFmtId="0" fontId="10" fillId="0" borderId="28" xfId="0" applyFont="1" applyFill="1" applyBorder="1"/>
    <xf numFmtId="0" fontId="6" fillId="0" borderId="26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left" vertical="center" wrapText="1"/>
    </xf>
    <xf numFmtId="0" fontId="6" fillId="0" borderId="22" xfId="3" applyFont="1" applyFill="1" applyBorder="1" applyAlignment="1">
      <alignment horizontal="left" vertical="center" wrapText="1"/>
    </xf>
    <xf numFmtId="0" fontId="6" fillId="0" borderId="17" xfId="3" applyFont="1" applyFill="1" applyBorder="1" applyAlignment="1">
      <alignment horizontal="left" vertical="center" wrapText="1"/>
    </xf>
    <xf numFmtId="44" fontId="9" fillId="0" borderId="6" xfId="4" applyFont="1" applyFill="1" applyBorder="1" applyAlignment="1">
      <alignment horizontal="center" vertical="center" wrapText="1"/>
    </xf>
    <xf numFmtId="44" fontId="9" fillId="0" borderId="8" xfId="4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166" fontId="11" fillId="0" borderId="21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left" vertical="top" wrapText="1"/>
    </xf>
    <xf numFmtId="0" fontId="6" fillId="0" borderId="10" xfId="3" applyFont="1" applyFill="1" applyBorder="1" applyAlignment="1">
      <alignment horizontal="left" vertical="top" wrapText="1"/>
    </xf>
    <xf numFmtId="0" fontId="6" fillId="0" borderId="10" xfId="3" applyFont="1" applyFill="1" applyBorder="1" applyAlignment="1">
      <alignment vertical="center" wrapText="1"/>
    </xf>
    <xf numFmtId="44" fontId="6" fillId="0" borderId="10" xfId="4" applyFont="1" applyFill="1" applyBorder="1" applyAlignment="1">
      <alignment horizontal="center" vertical="center" wrapText="1"/>
    </xf>
    <xf numFmtId="165" fontId="6" fillId="0" borderId="10" xfId="4" applyNumberFormat="1" applyFont="1" applyFill="1" applyBorder="1" applyAlignment="1">
      <alignment horizontal="center" vertical="center" wrapText="1"/>
    </xf>
    <xf numFmtId="0" fontId="6" fillId="0" borderId="31" xfId="3" applyFont="1" applyFill="1" applyBorder="1" applyAlignment="1">
      <alignment horizontal="left" vertical="top" wrapText="1"/>
    </xf>
    <xf numFmtId="0" fontId="6" fillId="0" borderId="32" xfId="3" applyFont="1" applyFill="1" applyBorder="1" applyAlignment="1">
      <alignment horizontal="left" vertical="top" wrapText="1"/>
    </xf>
  </cellXfs>
  <cellStyles count="6">
    <cellStyle name="Millares" xfId="1" builtinId="3"/>
    <cellStyle name="Moneda" xfId="2" builtinId="4"/>
    <cellStyle name="Moneda 5" xfId="4"/>
    <cellStyle name="Normal" xfId="0" builtinId="0"/>
    <cellStyle name="Normal 2 4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55" Type="http://schemas.openxmlformats.org/officeDocument/2006/relationships/externalLink" Target="externalLinks/externalLink1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externalLink" Target="externalLinks/externalLink14.xml"/><Relationship Id="rId58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56" Type="http://schemas.openxmlformats.org/officeDocument/2006/relationships/externalLink" Target="externalLinks/externalLink1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54" Type="http://schemas.openxmlformats.org/officeDocument/2006/relationships/externalLink" Target="externalLinks/externalLink1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57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7313\AppData\Roaming\Microsoft\Excel\PPTO%20fabrica%20de%20estudios%20y%20dise&#241;os%20-%20PROYECTO%20SOCIAL%20COMUNITARIO%20TIPO%20I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psegovco-my.sharepoint.com/Users/57313/AppData/Roaming/Microsoft/Excel/PPTO%20fabrica%20de%20estudios%20y%20dise&#241;os%20-%20PROYECTO%20SOCIAL%20COMUNITARIO%20TIPO%20I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26%20a%2050%20usuarios_Itsmi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Riosuci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101%20-%20200%20Usuarios_Riosuc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Istmin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Sip&#23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Medio_San_Ju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201%20-%20700%20Usuarios_Medio_San_Jua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201%20-%20700%20Usuarios_Istmin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101%20-%20200%20Usuarios_Litoral_San_Ju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Litoral_San_Jua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16%20a%2025%20usuarios_Litoral_San_Jua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26%20a%2050%20usuarios_Litoral_San_Jua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101%20-%20200%20Usuarios_Nuqu&#23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%20Cacur&#25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Murind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Lopez%20de%20Mica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Cacahu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201%20-%20700%20Usuarios_Roberto%20Pay&#225;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Coyaimax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gonzalez/Documents/CONTRATO%20221-2024%20IPSE%20-%20GENSA/INVITACI&#211;N%20IPSE/ACTAS%20DE%20SERVICIO/PTO%20-%20%20Proyecto%20Comunidades%20de%2051%20a%20100%20Usuarios_Medio_Baud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estreo de proyectos"/>
      <sheetName val="% distribucion"/>
      <sheetName val="RANGO I.S.C"/>
      <sheetName val="DISEÑOS POR TIPO"/>
      <sheetName val="CRONO - INF.SOCIAL.COM"/>
      <sheetName val="# PROYECTOS"/>
      <sheetName val="PERSONAL "/>
      <sheetName val="ENSAYOS SUELOS"/>
      <sheetName val="EQU. TOPOGRAFIA"/>
      <sheetName val="viajes y viaticos"/>
      <sheetName val="INFORMES"/>
      <sheetName val="TARIFA PERSONAL"/>
      <sheetName val="F.M."/>
      <sheetName val="PPTO ESTIMAD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estreo de proyectos"/>
      <sheetName val="% distribucion"/>
      <sheetName val="RANGO I.S.C"/>
      <sheetName val="DISEÑOS POR TIPO"/>
      <sheetName val="CRONO - INF.SOCIAL.COM"/>
      <sheetName val="# PROYECTOS"/>
      <sheetName val="PERSONAL "/>
      <sheetName val="ENSAYOS SUELOS"/>
      <sheetName val="EQU. TOPOGRAFIA"/>
      <sheetName val="viajes y viaticos"/>
      <sheetName val="INFORMES"/>
      <sheetName val="TARIFA PERSONAL"/>
      <sheetName val="F.M."/>
      <sheetName val="PPTO ESTIMADO"/>
    </sheetNames>
    <sheetDataSet>
      <sheetData sheetId="0" refreshError="1"/>
      <sheetData sheetId="1" refreshError="1"/>
      <sheetData sheetId="2"/>
      <sheetData sheetId="3" refreshError="1"/>
      <sheetData sheetId="4"/>
      <sheetData sheetId="5">
        <row r="8">
          <cell r="D8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TRANSPORTES"/>
      <sheetName val="VIATICOS"/>
      <sheetName val="INFORMES"/>
      <sheetName val="F.M."/>
      <sheetName val="PPTO ESTIMADO"/>
    </sheetNames>
    <sheetDataSet>
      <sheetData sheetId="0"/>
      <sheetData sheetId="1">
        <row r="5">
          <cell r="C5">
            <v>48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38</v>
          </cell>
          <cell r="E5">
            <v>48</v>
          </cell>
          <cell r="F5">
            <v>0.79166666666666663</v>
          </cell>
          <cell r="G5">
            <v>1</v>
          </cell>
          <cell r="H5">
            <v>0.8</v>
          </cell>
        </row>
        <row r="6">
          <cell r="B6" t="str">
            <v>Ing. Mecánico</v>
          </cell>
          <cell r="C6" t="str">
            <v>DIA</v>
          </cell>
          <cell r="D6">
            <v>17</v>
          </cell>
          <cell r="E6">
            <v>0</v>
          </cell>
          <cell r="F6">
            <v>0.35416666666666669</v>
          </cell>
          <cell r="G6">
            <v>1</v>
          </cell>
          <cell r="H6">
            <v>0.36</v>
          </cell>
        </row>
        <row r="7">
          <cell r="B7" t="str">
            <v>Ingeniero Auxiliar</v>
          </cell>
          <cell r="C7" t="str">
            <v>DIA</v>
          </cell>
          <cell r="D7">
            <v>54</v>
          </cell>
          <cell r="E7">
            <v>0</v>
          </cell>
          <cell r="F7">
            <v>1.125</v>
          </cell>
          <cell r="G7">
            <v>2</v>
          </cell>
          <cell r="H7">
            <v>0.57000000000000006</v>
          </cell>
        </row>
        <row r="8">
          <cell r="B8" t="str">
            <v>Ayudante</v>
          </cell>
          <cell r="C8" t="str">
            <v>DIA</v>
          </cell>
          <cell r="D8">
            <v>23</v>
          </cell>
          <cell r="E8">
            <v>0</v>
          </cell>
          <cell r="F8">
            <v>0.47916666666666669</v>
          </cell>
          <cell r="G8">
            <v>1</v>
          </cell>
          <cell r="H8">
            <v>0.48</v>
          </cell>
        </row>
        <row r="9">
          <cell r="B9" t="str">
            <v>Dibujante</v>
          </cell>
          <cell r="C9" t="str">
            <v>DIA</v>
          </cell>
          <cell r="D9">
            <v>23</v>
          </cell>
          <cell r="E9">
            <v>0</v>
          </cell>
          <cell r="F9">
            <v>0.47916666666666669</v>
          </cell>
          <cell r="G9">
            <v>1</v>
          </cell>
          <cell r="H9">
            <v>0.48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0.20833333333333334</v>
          </cell>
          <cell r="G10">
            <v>1</v>
          </cell>
          <cell r="H10">
            <v>0.21000000000000002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0.20833333333333334</v>
          </cell>
          <cell r="G11">
            <v>1</v>
          </cell>
          <cell r="H11">
            <v>0.21000000000000002</v>
          </cell>
        </row>
        <row r="12">
          <cell r="B12" t="str">
            <v>Abogado</v>
          </cell>
          <cell r="C12" t="str">
            <v>DIA</v>
          </cell>
          <cell r="D12">
            <v>3</v>
          </cell>
          <cell r="E12">
            <v>0</v>
          </cell>
          <cell r="F12">
            <v>6.25E-2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8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3</v>
          </cell>
          <cell r="E14">
            <v>0</v>
          </cell>
          <cell r="F14">
            <v>6.25E-2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3</v>
          </cell>
          <cell r="E15">
            <v>0</v>
          </cell>
          <cell r="F15">
            <v>6.25E-2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0.16666666666666666</v>
          </cell>
          <cell r="G16">
            <v>1</v>
          </cell>
          <cell r="H16">
            <v>0.17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2.0833333333333332E-2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8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9</v>
          </cell>
          <cell r="E19">
            <v>0</v>
          </cell>
          <cell r="F19">
            <v>0.1875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4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8</v>
          </cell>
          <cell r="E21">
            <v>0</v>
          </cell>
          <cell r="F21">
            <v>0.16666666666666666</v>
          </cell>
          <cell r="G21">
            <v>1</v>
          </cell>
          <cell r="H21">
            <v>0.17</v>
          </cell>
        </row>
        <row r="22">
          <cell r="B22" t="str">
            <v>Trabajador Social</v>
          </cell>
          <cell r="C22" t="str">
            <v>DIA</v>
          </cell>
          <cell r="D22">
            <v>20</v>
          </cell>
          <cell r="E22">
            <v>0</v>
          </cell>
          <cell r="F22">
            <v>0.41666666666666669</v>
          </cell>
          <cell r="G22">
            <v>1</v>
          </cell>
          <cell r="H22">
            <v>0.42</v>
          </cell>
        </row>
        <row r="23">
          <cell r="B23" t="str">
            <v>Director de Consultoria</v>
          </cell>
          <cell r="C23" t="str">
            <v>DIA</v>
          </cell>
          <cell r="D23">
            <v>15</v>
          </cell>
          <cell r="E23">
            <v>0</v>
          </cell>
          <cell r="F23">
            <v>0.3125</v>
          </cell>
          <cell r="G23">
            <v>1</v>
          </cell>
          <cell r="H23">
            <v>0.32</v>
          </cell>
        </row>
        <row r="24">
          <cell r="B24" t="str">
            <v>Coordinador de Consultoria</v>
          </cell>
          <cell r="C24" t="str">
            <v>DIA</v>
          </cell>
          <cell r="D24">
            <v>48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6.25E-2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6.25E-2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6.25E-2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10</v>
          </cell>
          <cell r="E28">
            <v>0</v>
          </cell>
          <cell r="F28">
            <v>0.20833333333333334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6.25E-2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6.25E-2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49</v>
          </cell>
          <cell r="E5">
            <v>63</v>
          </cell>
          <cell r="F5">
            <v>0.77777777777777779</v>
          </cell>
          <cell r="G5">
            <v>1</v>
          </cell>
          <cell r="H5">
            <v>0.78</v>
          </cell>
        </row>
        <row r="6">
          <cell r="B6" t="str">
            <v>Ing. Mecánico</v>
          </cell>
          <cell r="C6" t="str">
            <v>DIA</v>
          </cell>
          <cell r="D6">
            <v>21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70</v>
          </cell>
          <cell r="E7">
            <v>0</v>
          </cell>
          <cell r="F7">
            <v>1.1111111111111112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0.44444444444444442</v>
          </cell>
          <cell r="G8">
            <v>1</v>
          </cell>
          <cell r="H8">
            <v>0.45</v>
          </cell>
        </row>
        <row r="9">
          <cell r="B9" t="str">
            <v>Dibujante</v>
          </cell>
          <cell r="C9" t="str">
            <v>DIA</v>
          </cell>
          <cell r="D9">
            <v>31</v>
          </cell>
          <cell r="E9">
            <v>0</v>
          </cell>
          <cell r="F9">
            <v>0.49206349206349204</v>
          </cell>
          <cell r="G9">
            <v>1</v>
          </cell>
          <cell r="H9">
            <v>0.5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12</v>
          </cell>
          <cell r="E10">
            <v>0</v>
          </cell>
          <cell r="F10">
            <v>0.19047619047619047</v>
          </cell>
          <cell r="G10">
            <v>1</v>
          </cell>
          <cell r="H10">
            <v>0.2</v>
          </cell>
        </row>
        <row r="11">
          <cell r="B11" t="str">
            <v>Ing. en Energía</v>
          </cell>
          <cell r="C11" t="str">
            <v>DIA</v>
          </cell>
          <cell r="D11">
            <v>12</v>
          </cell>
          <cell r="E11">
            <v>0</v>
          </cell>
          <cell r="F11">
            <v>0.19047619047619047</v>
          </cell>
          <cell r="G11">
            <v>1</v>
          </cell>
          <cell r="H11">
            <v>0.2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6.3492063492063489E-2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13</v>
          </cell>
          <cell r="E13">
            <v>0</v>
          </cell>
          <cell r="F13">
            <v>0.20634920634920634</v>
          </cell>
          <cell r="G13">
            <v>1</v>
          </cell>
          <cell r="H13">
            <v>0.21000000000000002</v>
          </cell>
        </row>
        <row r="14">
          <cell r="B14" t="str">
            <v xml:space="preserve">Cadenero 1 </v>
          </cell>
          <cell r="C14" t="str">
            <v>DIA</v>
          </cell>
          <cell r="D14">
            <v>5</v>
          </cell>
          <cell r="E14">
            <v>0</v>
          </cell>
          <cell r="F14">
            <v>7.9365079365079361E-2</v>
          </cell>
          <cell r="G14">
            <v>1</v>
          </cell>
          <cell r="H14">
            <v>0.08</v>
          </cell>
        </row>
        <row r="15">
          <cell r="B15" t="str">
            <v>Cadenero 2</v>
          </cell>
          <cell r="C15" t="str">
            <v>DIA</v>
          </cell>
          <cell r="D15">
            <v>5</v>
          </cell>
          <cell r="E15">
            <v>0</v>
          </cell>
          <cell r="F15">
            <v>7.9365079365079361E-2</v>
          </cell>
          <cell r="G15">
            <v>1</v>
          </cell>
          <cell r="H15">
            <v>0.08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0.12698412698412698</v>
          </cell>
          <cell r="G16">
            <v>1</v>
          </cell>
          <cell r="H16">
            <v>0.13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1.5873015873015872E-2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0.15873015873015872</v>
          </cell>
          <cell r="G18">
            <v>1</v>
          </cell>
          <cell r="H18">
            <v>0.16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0.17460317460317459</v>
          </cell>
          <cell r="G19">
            <v>1</v>
          </cell>
          <cell r="H19">
            <v>0.18000000000000002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7.9365079365079361E-2</v>
          </cell>
          <cell r="G20">
            <v>1</v>
          </cell>
          <cell r="H20">
            <v>0.08</v>
          </cell>
        </row>
        <row r="21">
          <cell r="B21" t="str">
            <v>Esp. Ambiental</v>
          </cell>
          <cell r="C21" t="str">
            <v>DIA</v>
          </cell>
          <cell r="D21">
            <v>13</v>
          </cell>
          <cell r="E21">
            <v>0</v>
          </cell>
          <cell r="F21">
            <v>0.20634920634920634</v>
          </cell>
          <cell r="G21">
            <v>1</v>
          </cell>
          <cell r="H21">
            <v>0.21000000000000002</v>
          </cell>
        </row>
        <row r="22">
          <cell r="B22" t="str">
            <v>Trabajador Social</v>
          </cell>
          <cell r="C22" t="str">
            <v>DIA</v>
          </cell>
          <cell r="D22">
            <v>32</v>
          </cell>
          <cell r="E22">
            <v>0</v>
          </cell>
          <cell r="F22">
            <v>0.50793650793650791</v>
          </cell>
          <cell r="G22">
            <v>1</v>
          </cell>
          <cell r="H22">
            <v>0.51</v>
          </cell>
        </row>
        <row r="23">
          <cell r="B23" t="str">
            <v>Director de Consultoria</v>
          </cell>
          <cell r="C23" t="str">
            <v>DIA</v>
          </cell>
          <cell r="D23">
            <v>19</v>
          </cell>
          <cell r="E23">
            <v>0</v>
          </cell>
          <cell r="F23">
            <v>0.30158730158730157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63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6.3492063492063489E-2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6.3492063492063489E-2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6.3492063492063489E-2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13</v>
          </cell>
          <cell r="E28">
            <v>0</v>
          </cell>
          <cell r="F28">
            <v>0.20634920634920634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6.3492063492063489E-2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6.3492063492063489E-2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49</v>
          </cell>
          <cell r="E5">
            <v>63</v>
          </cell>
          <cell r="F5">
            <v>0.77777777777777779</v>
          </cell>
          <cell r="G5">
            <v>1</v>
          </cell>
          <cell r="H5">
            <v>0.78</v>
          </cell>
        </row>
        <row r="6">
          <cell r="B6" t="str">
            <v>Ing. Mecánico</v>
          </cell>
          <cell r="C6" t="str">
            <v>DIA</v>
          </cell>
          <cell r="D6">
            <v>21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70</v>
          </cell>
          <cell r="E7">
            <v>0</v>
          </cell>
          <cell r="F7">
            <v>1.1111111111111112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0.44444444444444442</v>
          </cell>
          <cell r="G8">
            <v>1</v>
          </cell>
          <cell r="H8">
            <v>0.45</v>
          </cell>
        </row>
        <row r="9">
          <cell r="B9" t="str">
            <v>Dibujante</v>
          </cell>
          <cell r="C9" t="str">
            <v>DIA</v>
          </cell>
          <cell r="D9">
            <v>31</v>
          </cell>
          <cell r="E9">
            <v>0</v>
          </cell>
          <cell r="F9">
            <v>0.49206349206349204</v>
          </cell>
          <cell r="G9">
            <v>1</v>
          </cell>
          <cell r="H9">
            <v>0.5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12</v>
          </cell>
          <cell r="E10">
            <v>0</v>
          </cell>
          <cell r="F10">
            <v>0.19047619047619047</v>
          </cell>
          <cell r="G10">
            <v>1</v>
          </cell>
          <cell r="H10">
            <v>0.2</v>
          </cell>
        </row>
        <row r="11">
          <cell r="B11" t="str">
            <v>Ing. en Energía</v>
          </cell>
          <cell r="C11" t="str">
            <v>DIA</v>
          </cell>
          <cell r="D11">
            <v>12</v>
          </cell>
          <cell r="E11">
            <v>0</v>
          </cell>
          <cell r="F11">
            <v>0.19047619047619047</v>
          </cell>
          <cell r="G11">
            <v>1</v>
          </cell>
          <cell r="H11">
            <v>0.2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6.3492063492063489E-2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13</v>
          </cell>
          <cell r="E13">
            <v>0</v>
          </cell>
          <cell r="F13">
            <v>0.20634920634920634</v>
          </cell>
          <cell r="G13">
            <v>1</v>
          </cell>
          <cell r="H13">
            <v>0.21000000000000002</v>
          </cell>
        </row>
        <row r="14">
          <cell r="B14" t="str">
            <v xml:space="preserve">Cadenero 1 </v>
          </cell>
          <cell r="C14" t="str">
            <v>DIA</v>
          </cell>
          <cell r="D14">
            <v>5</v>
          </cell>
          <cell r="E14">
            <v>0</v>
          </cell>
          <cell r="F14">
            <v>7.9365079365079361E-2</v>
          </cell>
          <cell r="G14">
            <v>1</v>
          </cell>
          <cell r="H14">
            <v>0.08</v>
          </cell>
        </row>
        <row r="15">
          <cell r="B15" t="str">
            <v>Cadenero 2</v>
          </cell>
          <cell r="C15" t="str">
            <v>DIA</v>
          </cell>
          <cell r="D15">
            <v>5</v>
          </cell>
          <cell r="E15">
            <v>0</v>
          </cell>
          <cell r="F15">
            <v>7.9365079365079361E-2</v>
          </cell>
          <cell r="G15">
            <v>1</v>
          </cell>
          <cell r="H15">
            <v>0.08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0.12698412698412698</v>
          </cell>
          <cell r="G16">
            <v>1</v>
          </cell>
          <cell r="H16">
            <v>0.13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1.5873015873015872E-2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0.15873015873015872</v>
          </cell>
          <cell r="G18">
            <v>1</v>
          </cell>
          <cell r="H18">
            <v>0.16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0.17460317460317459</v>
          </cell>
          <cell r="G19">
            <v>1</v>
          </cell>
          <cell r="H19">
            <v>0.18000000000000002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7.9365079365079361E-2</v>
          </cell>
          <cell r="G20">
            <v>1</v>
          </cell>
          <cell r="H20">
            <v>0.08</v>
          </cell>
        </row>
        <row r="21">
          <cell r="B21" t="str">
            <v>Esp. Ambiental</v>
          </cell>
          <cell r="C21" t="str">
            <v>DIA</v>
          </cell>
          <cell r="D21">
            <v>13</v>
          </cell>
          <cell r="E21">
            <v>0</v>
          </cell>
          <cell r="F21">
            <v>0.20634920634920634</v>
          </cell>
          <cell r="G21">
            <v>1</v>
          </cell>
          <cell r="H21">
            <v>0.21000000000000002</v>
          </cell>
        </row>
        <row r="22">
          <cell r="B22" t="str">
            <v>Trabajador Social</v>
          </cell>
          <cell r="C22" t="str">
            <v>DIA</v>
          </cell>
          <cell r="D22">
            <v>32</v>
          </cell>
          <cell r="E22">
            <v>0</v>
          </cell>
          <cell r="F22">
            <v>0.50793650793650791</v>
          </cell>
          <cell r="G22">
            <v>1</v>
          </cell>
          <cell r="H22">
            <v>0.51</v>
          </cell>
        </row>
        <row r="23">
          <cell r="B23" t="str">
            <v>Director de Consultoria</v>
          </cell>
          <cell r="C23" t="str">
            <v>DIA</v>
          </cell>
          <cell r="D23">
            <v>19</v>
          </cell>
          <cell r="E23">
            <v>0</v>
          </cell>
          <cell r="F23">
            <v>0.30158730158730157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63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6.3492063492063489E-2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6.3492063492063489E-2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6.3492063492063489E-2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13</v>
          </cell>
          <cell r="E28">
            <v>0</v>
          </cell>
          <cell r="F28">
            <v>0.20634920634920634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6.3492063492063489E-2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6.3492063492063489E-2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73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93</v>
          </cell>
          <cell r="E5">
            <v>73</v>
          </cell>
          <cell r="F5">
            <v>1.273972602739726</v>
          </cell>
          <cell r="G5">
            <v>2</v>
          </cell>
          <cell r="H5">
            <v>0.64</v>
          </cell>
        </row>
        <row r="6">
          <cell r="B6" t="str">
            <v>Ing. Mecánico</v>
          </cell>
          <cell r="C6" t="str">
            <v>DIA</v>
          </cell>
          <cell r="D6">
            <v>39</v>
          </cell>
          <cell r="E6">
            <v>0</v>
          </cell>
          <cell r="F6">
            <v>0.53424657534246578</v>
          </cell>
          <cell r="G6">
            <v>1</v>
          </cell>
          <cell r="H6">
            <v>0.54</v>
          </cell>
        </row>
        <row r="7">
          <cell r="B7" t="str">
            <v>Ingeniero Auxiliar</v>
          </cell>
          <cell r="C7" t="str">
            <v>DIA</v>
          </cell>
          <cell r="D7">
            <v>99</v>
          </cell>
          <cell r="E7">
            <v>0</v>
          </cell>
          <cell r="F7">
            <v>1.3561643835616439</v>
          </cell>
          <cell r="G7">
            <v>2</v>
          </cell>
          <cell r="H7">
            <v>0.68</v>
          </cell>
        </row>
        <row r="8">
          <cell r="B8" t="str">
            <v>Ayudante</v>
          </cell>
          <cell r="C8" t="str">
            <v>DIA</v>
          </cell>
          <cell r="D8">
            <v>61</v>
          </cell>
          <cell r="E8">
            <v>0</v>
          </cell>
          <cell r="F8">
            <v>0.83561643835616439</v>
          </cell>
          <cell r="G8">
            <v>1</v>
          </cell>
          <cell r="H8">
            <v>0.84</v>
          </cell>
        </row>
        <row r="9">
          <cell r="B9" t="str">
            <v>Dibujante</v>
          </cell>
          <cell r="C9" t="str">
            <v>DIA</v>
          </cell>
          <cell r="D9">
            <v>50</v>
          </cell>
          <cell r="E9">
            <v>0</v>
          </cell>
          <cell r="F9">
            <v>0.68493150684931503</v>
          </cell>
          <cell r="G9">
            <v>1</v>
          </cell>
          <cell r="H9">
            <v>0.69000000000000006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22</v>
          </cell>
          <cell r="E10">
            <v>0</v>
          </cell>
          <cell r="F10">
            <v>0.30136986301369861</v>
          </cell>
          <cell r="G10">
            <v>1</v>
          </cell>
          <cell r="H10">
            <v>0.31</v>
          </cell>
        </row>
        <row r="11">
          <cell r="B11" t="str">
            <v>Ing. en Energía</v>
          </cell>
          <cell r="C11" t="str">
            <v>DIA</v>
          </cell>
          <cell r="D11">
            <v>22</v>
          </cell>
          <cell r="E11">
            <v>0</v>
          </cell>
          <cell r="F11">
            <v>0.30136986301369861</v>
          </cell>
          <cell r="G11">
            <v>1</v>
          </cell>
          <cell r="H11">
            <v>0.31</v>
          </cell>
        </row>
        <row r="12">
          <cell r="B12" t="str">
            <v>Abogado</v>
          </cell>
          <cell r="C12" t="str">
            <v>DIA</v>
          </cell>
          <cell r="D12">
            <v>13</v>
          </cell>
          <cell r="E12">
            <v>0</v>
          </cell>
          <cell r="F12">
            <v>0.17808219178082191</v>
          </cell>
          <cell r="G12">
            <v>1</v>
          </cell>
          <cell r="H12">
            <v>0.18000000000000002</v>
          </cell>
        </row>
        <row r="13">
          <cell r="B13" t="str">
            <v>Topógrafo</v>
          </cell>
          <cell r="C13" t="str">
            <v>DIA</v>
          </cell>
          <cell r="D13">
            <v>34</v>
          </cell>
          <cell r="E13">
            <v>0</v>
          </cell>
          <cell r="F13">
            <v>0.46575342465753422</v>
          </cell>
          <cell r="G13">
            <v>1</v>
          </cell>
          <cell r="H13">
            <v>0.47000000000000003</v>
          </cell>
        </row>
        <row r="14">
          <cell r="B14" t="str">
            <v xml:space="preserve">Cadenero 1 </v>
          </cell>
          <cell r="C14" t="str">
            <v>DIA</v>
          </cell>
          <cell r="D14">
            <v>11</v>
          </cell>
          <cell r="E14">
            <v>0</v>
          </cell>
          <cell r="F14">
            <v>0.15068493150684931</v>
          </cell>
          <cell r="G14">
            <v>1</v>
          </cell>
          <cell r="H14">
            <v>0.16</v>
          </cell>
        </row>
        <row r="15">
          <cell r="B15" t="str">
            <v>Cadenero 2</v>
          </cell>
          <cell r="C15" t="str">
            <v>DIA</v>
          </cell>
          <cell r="D15">
            <v>11</v>
          </cell>
          <cell r="E15">
            <v>0</v>
          </cell>
          <cell r="F15">
            <v>0.15068493150684931</v>
          </cell>
          <cell r="G15">
            <v>1</v>
          </cell>
          <cell r="H15">
            <v>0.16</v>
          </cell>
        </row>
        <row r="16">
          <cell r="B16" t="str">
            <v>Esp. Geotecnia</v>
          </cell>
          <cell r="C16" t="str">
            <v>DIA</v>
          </cell>
          <cell r="D16">
            <v>18</v>
          </cell>
          <cell r="E16">
            <v>0</v>
          </cell>
          <cell r="F16">
            <v>0.24657534246575341</v>
          </cell>
          <cell r="G16">
            <v>1</v>
          </cell>
          <cell r="H16">
            <v>0.25</v>
          </cell>
        </row>
        <row r="17">
          <cell r="B17" t="str">
            <v>Geólogo</v>
          </cell>
          <cell r="C17" t="str">
            <v>DIA</v>
          </cell>
          <cell r="D17">
            <v>2</v>
          </cell>
          <cell r="E17">
            <v>0</v>
          </cell>
          <cell r="F17">
            <v>2.7397260273972601E-2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14</v>
          </cell>
          <cell r="E18">
            <v>0</v>
          </cell>
          <cell r="F18">
            <v>0.19178082191780821</v>
          </cell>
          <cell r="G18">
            <v>1</v>
          </cell>
          <cell r="H18">
            <v>0.2</v>
          </cell>
        </row>
        <row r="19">
          <cell r="B19" t="str">
            <v>Profesional Costos y Presup.</v>
          </cell>
          <cell r="C19" t="str">
            <v>DIA</v>
          </cell>
          <cell r="D19">
            <v>30</v>
          </cell>
          <cell r="E19">
            <v>0</v>
          </cell>
          <cell r="F19">
            <v>0.41095890410958902</v>
          </cell>
          <cell r="G19">
            <v>1</v>
          </cell>
          <cell r="H19">
            <v>0.42</v>
          </cell>
        </row>
        <row r="20">
          <cell r="B20" t="str">
            <v>Especialista en Sostenibilidad</v>
          </cell>
          <cell r="C20" t="str">
            <v>DIA</v>
          </cell>
          <cell r="D20">
            <v>7</v>
          </cell>
          <cell r="E20">
            <v>0</v>
          </cell>
          <cell r="F20">
            <v>9.5890410958904104E-2</v>
          </cell>
          <cell r="G20">
            <v>1</v>
          </cell>
          <cell r="H20">
            <v>9.9999999999999992E-2</v>
          </cell>
        </row>
        <row r="21">
          <cell r="B21" t="str">
            <v>Esp. Ambiental</v>
          </cell>
          <cell r="C21" t="str">
            <v>DIA</v>
          </cell>
          <cell r="D21">
            <v>36</v>
          </cell>
          <cell r="E21">
            <v>0</v>
          </cell>
          <cell r="F21">
            <v>0.49315068493150682</v>
          </cell>
          <cell r="G21">
            <v>1</v>
          </cell>
          <cell r="H21">
            <v>0.5</v>
          </cell>
        </row>
        <row r="22">
          <cell r="B22" t="str">
            <v>Trabajador Social</v>
          </cell>
          <cell r="C22" t="str">
            <v>DIA</v>
          </cell>
          <cell r="D22">
            <v>78</v>
          </cell>
          <cell r="E22">
            <v>0</v>
          </cell>
          <cell r="F22">
            <v>1.0684931506849316</v>
          </cell>
          <cell r="G22">
            <v>2</v>
          </cell>
          <cell r="H22">
            <v>0.54</v>
          </cell>
        </row>
        <row r="23">
          <cell r="B23" t="str">
            <v>Director de Consultoria</v>
          </cell>
          <cell r="C23" t="str">
            <v>DIA</v>
          </cell>
          <cell r="D23">
            <v>22</v>
          </cell>
          <cell r="E23">
            <v>0</v>
          </cell>
          <cell r="F23">
            <v>0.30136986301369861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73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5.4794520547945202E-2</v>
          </cell>
          <cell r="G25">
            <v>1</v>
          </cell>
          <cell r="H25">
            <v>6.0000000000000005E-2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5.4794520547945202E-2</v>
          </cell>
          <cell r="G26">
            <v>1</v>
          </cell>
          <cell r="H26">
            <v>6.0000000000000005E-2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5.4794520547945202E-2</v>
          </cell>
          <cell r="G27">
            <v>1</v>
          </cell>
          <cell r="H27">
            <v>6.0000000000000005E-2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15</v>
          </cell>
          <cell r="E28">
            <v>0</v>
          </cell>
          <cell r="F28">
            <v>0.20547945205479451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5.4794520547945202E-2</v>
          </cell>
          <cell r="G29">
            <v>1</v>
          </cell>
          <cell r="H29">
            <v>6.0000000000000005E-2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5.4794520547945202E-2</v>
          </cell>
          <cell r="G30">
            <v>1</v>
          </cell>
          <cell r="H30">
            <v>6.0000000000000005E-2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  <sheetName val="PPTO ESTIMADO (2)"/>
    </sheetNames>
    <sheetDataSet>
      <sheetData sheetId="0"/>
      <sheetData sheetId="1">
        <row r="5">
          <cell r="C5">
            <v>73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93</v>
          </cell>
          <cell r="E5">
            <v>73</v>
          </cell>
          <cell r="F5">
            <v>1.273972602739726</v>
          </cell>
          <cell r="G5">
            <v>2</v>
          </cell>
          <cell r="H5">
            <v>0.64</v>
          </cell>
        </row>
        <row r="6">
          <cell r="B6" t="str">
            <v>Ing. Mecánico</v>
          </cell>
          <cell r="C6" t="str">
            <v>DIA</v>
          </cell>
          <cell r="D6">
            <v>39</v>
          </cell>
          <cell r="E6">
            <v>0</v>
          </cell>
          <cell r="F6">
            <v>0.53424657534246578</v>
          </cell>
          <cell r="G6">
            <v>1</v>
          </cell>
          <cell r="H6">
            <v>0.54</v>
          </cell>
        </row>
        <row r="7">
          <cell r="B7" t="str">
            <v>Ingeniero Auxiliar</v>
          </cell>
          <cell r="C7" t="str">
            <v>DIA</v>
          </cell>
          <cell r="D7">
            <v>99</v>
          </cell>
          <cell r="E7">
            <v>0</v>
          </cell>
          <cell r="F7">
            <v>1.3561643835616439</v>
          </cell>
          <cell r="G7">
            <v>2</v>
          </cell>
          <cell r="H7">
            <v>0.68</v>
          </cell>
        </row>
        <row r="8">
          <cell r="B8" t="str">
            <v>Ayudante</v>
          </cell>
          <cell r="C8" t="str">
            <v>DIA</v>
          </cell>
          <cell r="D8">
            <v>61</v>
          </cell>
          <cell r="E8">
            <v>0</v>
          </cell>
          <cell r="F8">
            <v>0.83561643835616439</v>
          </cell>
          <cell r="G8">
            <v>1</v>
          </cell>
          <cell r="H8">
            <v>0.84</v>
          </cell>
        </row>
        <row r="9">
          <cell r="B9" t="str">
            <v>Dibujante</v>
          </cell>
          <cell r="C9" t="str">
            <v>DIA</v>
          </cell>
          <cell r="D9">
            <v>50</v>
          </cell>
          <cell r="E9">
            <v>0</v>
          </cell>
          <cell r="F9">
            <v>0.68493150684931503</v>
          </cell>
          <cell r="G9">
            <v>1</v>
          </cell>
          <cell r="H9">
            <v>0.69000000000000006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22</v>
          </cell>
          <cell r="E10">
            <v>0</v>
          </cell>
          <cell r="F10">
            <v>0.30136986301369861</v>
          </cell>
          <cell r="G10">
            <v>1</v>
          </cell>
          <cell r="H10">
            <v>0.31</v>
          </cell>
        </row>
        <row r="11">
          <cell r="B11" t="str">
            <v>Ing. en Energía</v>
          </cell>
          <cell r="C11" t="str">
            <v>DIA</v>
          </cell>
          <cell r="D11">
            <v>22</v>
          </cell>
          <cell r="E11">
            <v>0</v>
          </cell>
          <cell r="F11">
            <v>0.30136986301369861</v>
          </cell>
          <cell r="G11">
            <v>1</v>
          </cell>
          <cell r="H11">
            <v>0.31</v>
          </cell>
        </row>
        <row r="12">
          <cell r="B12" t="str">
            <v>Abogado</v>
          </cell>
          <cell r="C12" t="str">
            <v>DIA</v>
          </cell>
          <cell r="D12">
            <v>13</v>
          </cell>
          <cell r="E12">
            <v>0</v>
          </cell>
          <cell r="F12">
            <v>0.17808219178082191</v>
          </cell>
          <cell r="G12">
            <v>1</v>
          </cell>
          <cell r="H12">
            <v>0.18000000000000002</v>
          </cell>
        </row>
        <row r="13">
          <cell r="B13" t="str">
            <v>Topógrafo</v>
          </cell>
          <cell r="C13" t="str">
            <v>DIA</v>
          </cell>
          <cell r="D13">
            <v>34</v>
          </cell>
          <cell r="E13">
            <v>0</v>
          </cell>
          <cell r="F13">
            <v>0.46575342465753422</v>
          </cell>
          <cell r="G13">
            <v>1</v>
          </cell>
          <cell r="H13">
            <v>0.47000000000000003</v>
          </cell>
        </row>
        <row r="14">
          <cell r="B14" t="str">
            <v xml:space="preserve">Cadenero 1 </v>
          </cell>
          <cell r="C14" t="str">
            <v>DIA</v>
          </cell>
          <cell r="D14">
            <v>11</v>
          </cell>
          <cell r="E14">
            <v>0</v>
          </cell>
          <cell r="F14">
            <v>0.15068493150684931</v>
          </cell>
          <cell r="G14">
            <v>1</v>
          </cell>
          <cell r="H14">
            <v>0.16</v>
          </cell>
        </row>
        <row r="15">
          <cell r="B15" t="str">
            <v>Cadenero 2</v>
          </cell>
          <cell r="C15" t="str">
            <v>DIA</v>
          </cell>
          <cell r="D15">
            <v>11</v>
          </cell>
          <cell r="E15">
            <v>0</v>
          </cell>
          <cell r="F15">
            <v>0.15068493150684931</v>
          </cell>
          <cell r="G15">
            <v>1</v>
          </cell>
          <cell r="H15">
            <v>0.16</v>
          </cell>
        </row>
        <row r="16">
          <cell r="B16" t="str">
            <v>Esp. Geotecnia</v>
          </cell>
          <cell r="C16" t="str">
            <v>DIA</v>
          </cell>
          <cell r="D16">
            <v>18</v>
          </cell>
          <cell r="E16">
            <v>0</v>
          </cell>
          <cell r="F16">
            <v>0.24657534246575341</v>
          </cell>
          <cell r="G16">
            <v>1</v>
          </cell>
          <cell r="H16">
            <v>0.25</v>
          </cell>
        </row>
        <row r="17">
          <cell r="B17" t="str">
            <v>Geólogo</v>
          </cell>
          <cell r="C17" t="str">
            <v>DIA</v>
          </cell>
          <cell r="D17">
            <v>2</v>
          </cell>
          <cell r="E17">
            <v>0</v>
          </cell>
          <cell r="F17">
            <v>2.7397260273972601E-2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14</v>
          </cell>
          <cell r="E18">
            <v>0</v>
          </cell>
          <cell r="F18">
            <v>0.19178082191780821</v>
          </cell>
          <cell r="G18">
            <v>1</v>
          </cell>
          <cell r="H18">
            <v>0.2</v>
          </cell>
        </row>
        <row r="19">
          <cell r="B19" t="str">
            <v>Profesional Costos y Presup.</v>
          </cell>
          <cell r="C19" t="str">
            <v>DIA</v>
          </cell>
          <cell r="D19">
            <v>30</v>
          </cell>
          <cell r="E19">
            <v>0</v>
          </cell>
          <cell r="F19">
            <v>0.41095890410958902</v>
          </cell>
          <cell r="G19">
            <v>1</v>
          </cell>
          <cell r="H19">
            <v>0.42</v>
          </cell>
        </row>
        <row r="20">
          <cell r="B20" t="str">
            <v>Especialista en Sostenibilidad</v>
          </cell>
          <cell r="C20" t="str">
            <v>DIA</v>
          </cell>
          <cell r="D20">
            <v>7</v>
          </cell>
          <cell r="E20">
            <v>0</v>
          </cell>
          <cell r="F20">
            <v>9.5890410958904104E-2</v>
          </cell>
          <cell r="G20">
            <v>1</v>
          </cell>
          <cell r="H20">
            <v>9.9999999999999992E-2</v>
          </cell>
        </row>
        <row r="21">
          <cell r="B21" t="str">
            <v>Esp. Ambiental</v>
          </cell>
          <cell r="C21" t="str">
            <v>DIA</v>
          </cell>
          <cell r="D21">
            <v>36</v>
          </cell>
          <cell r="E21">
            <v>0</v>
          </cell>
          <cell r="F21">
            <v>0.49315068493150682</v>
          </cell>
          <cell r="G21">
            <v>1</v>
          </cell>
          <cell r="H21">
            <v>0.5</v>
          </cell>
        </row>
        <row r="22">
          <cell r="B22" t="str">
            <v>Trabajador Social</v>
          </cell>
          <cell r="C22" t="str">
            <v>DIA</v>
          </cell>
          <cell r="D22">
            <v>78</v>
          </cell>
          <cell r="E22">
            <v>0</v>
          </cell>
          <cell r="F22">
            <v>1.0684931506849316</v>
          </cell>
          <cell r="G22">
            <v>2</v>
          </cell>
          <cell r="H22">
            <v>0.54</v>
          </cell>
        </row>
        <row r="23">
          <cell r="B23" t="str">
            <v>Director de Consultoria</v>
          </cell>
          <cell r="C23" t="str">
            <v>DIA</v>
          </cell>
          <cell r="D23">
            <v>22</v>
          </cell>
          <cell r="E23">
            <v>0</v>
          </cell>
          <cell r="F23">
            <v>0.30136986301369861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73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5.4794520547945202E-2</v>
          </cell>
          <cell r="G25">
            <v>1</v>
          </cell>
          <cell r="H25">
            <v>6.0000000000000005E-2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5.4794520547945202E-2</v>
          </cell>
          <cell r="G26">
            <v>1</v>
          </cell>
          <cell r="H26">
            <v>6.0000000000000005E-2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5.4794520547945202E-2</v>
          </cell>
          <cell r="G27">
            <v>1</v>
          </cell>
          <cell r="H27">
            <v>6.0000000000000005E-2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15</v>
          </cell>
          <cell r="E28">
            <v>0</v>
          </cell>
          <cell r="F28">
            <v>0.20547945205479451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5.4794520547945202E-2</v>
          </cell>
          <cell r="G29">
            <v>1</v>
          </cell>
          <cell r="H29">
            <v>6.0000000000000005E-2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5.4794520547945202E-2</v>
          </cell>
          <cell r="G30">
            <v>1</v>
          </cell>
          <cell r="H30">
            <v>6.0000000000000005E-2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49</v>
          </cell>
          <cell r="E5">
            <v>63</v>
          </cell>
          <cell r="F5">
            <v>0.77777777777777779</v>
          </cell>
          <cell r="G5">
            <v>1</v>
          </cell>
          <cell r="H5">
            <v>0.78</v>
          </cell>
        </row>
        <row r="6">
          <cell r="B6" t="str">
            <v>Ing. Mecánico</v>
          </cell>
          <cell r="C6" t="str">
            <v>DIA</v>
          </cell>
          <cell r="D6">
            <v>21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70</v>
          </cell>
          <cell r="E7">
            <v>0</v>
          </cell>
          <cell r="F7">
            <v>1.1111111111111112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0.44444444444444442</v>
          </cell>
          <cell r="G8">
            <v>1</v>
          </cell>
          <cell r="H8">
            <v>0.45</v>
          </cell>
        </row>
        <row r="9">
          <cell r="B9" t="str">
            <v>Dibujante</v>
          </cell>
          <cell r="C9" t="str">
            <v>DIA</v>
          </cell>
          <cell r="D9">
            <v>31</v>
          </cell>
          <cell r="E9">
            <v>0</v>
          </cell>
          <cell r="F9">
            <v>0.49206349206349204</v>
          </cell>
          <cell r="G9">
            <v>1</v>
          </cell>
          <cell r="H9">
            <v>0.5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12</v>
          </cell>
          <cell r="E10">
            <v>0</v>
          </cell>
          <cell r="F10">
            <v>0.19047619047619047</v>
          </cell>
          <cell r="G10">
            <v>1</v>
          </cell>
          <cell r="H10">
            <v>0.2</v>
          </cell>
        </row>
        <row r="11">
          <cell r="B11" t="str">
            <v>Ing. en Energía</v>
          </cell>
          <cell r="C11" t="str">
            <v>DIA</v>
          </cell>
          <cell r="D11">
            <v>12</v>
          </cell>
          <cell r="E11">
            <v>0</v>
          </cell>
          <cell r="F11">
            <v>0.19047619047619047</v>
          </cell>
          <cell r="G11">
            <v>1</v>
          </cell>
          <cell r="H11">
            <v>0.2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6.3492063492063489E-2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13</v>
          </cell>
          <cell r="E13">
            <v>0</v>
          </cell>
          <cell r="F13">
            <v>0.20634920634920634</v>
          </cell>
          <cell r="G13">
            <v>1</v>
          </cell>
          <cell r="H13">
            <v>0.21000000000000002</v>
          </cell>
        </row>
        <row r="14">
          <cell r="B14" t="str">
            <v xml:space="preserve">Cadenero 1 </v>
          </cell>
          <cell r="C14" t="str">
            <v>DIA</v>
          </cell>
          <cell r="D14">
            <v>5</v>
          </cell>
          <cell r="E14">
            <v>0</v>
          </cell>
          <cell r="F14">
            <v>7.9365079365079361E-2</v>
          </cell>
          <cell r="G14">
            <v>1</v>
          </cell>
          <cell r="H14">
            <v>0.08</v>
          </cell>
        </row>
        <row r="15">
          <cell r="B15" t="str">
            <v>Cadenero 2</v>
          </cell>
          <cell r="C15" t="str">
            <v>DIA</v>
          </cell>
          <cell r="D15">
            <v>5</v>
          </cell>
          <cell r="E15">
            <v>0</v>
          </cell>
          <cell r="F15">
            <v>7.9365079365079361E-2</v>
          </cell>
          <cell r="G15">
            <v>1</v>
          </cell>
          <cell r="H15">
            <v>0.08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0.12698412698412698</v>
          </cell>
          <cell r="G16">
            <v>1</v>
          </cell>
          <cell r="H16">
            <v>0.13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1.5873015873015872E-2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0.15873015873015872</v>
          </cell>
          <cell r="G18">
            <v>1</v>
          </cell>
          <cell r="H18">
            <v>0.16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0.17460317460317459</v>
          </cell>
          <cell r="G19">
            <v>1</v>
          </cell>
          <cell r="H19">
            <v>0.18000000000000002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7.9365079365079361E-2</v>
          </cell>
          <cell r="G20">
            <v>1</v>
          </cell>
          <cell r="H20">
            <v>0.08</v>
          </cell>
        </row>
        <row r="21">
          <cell r="B21" t="str">
            <v>Esp. Ambiental</v>
          </cell>
          <cell r="C21" t="str">
            <v>DIA</v>
          </cell>
          <cell r="D21">
            <v>13</v>
          </cell>
          <cell r="E21">
            <v>0</v>
          </cell>
          <cell r="F21">
            <v>0.20634920634920634</v>
          </cell>
          <cell r="G21">
            <v>1</v>
          </cell>
          <cell r="H21">
            <v>0.21000000000000002</v>
          </cell>
        </row>
        <row r="22">
          <cell r="B22" t="str">
            <v>Trabajador Social</v>
          </cell>
          <cell r="C22" t="str">
            <v>DIA</v>
          </cell>
          <cell r="D22">
            <v>32</v>
          </cell>
          <cell r="E22">
            <v>0</v>
          </cell>
          <cell r="F22">
            <v>0.50793650793650791</v>
          </cell>
          <cell r="G22">
            <v>1</v>
          </cell>
          <cell r="H22">
            <v>0.51</v>
          </cell>
        </row>
        <row r="23">
          <cell r="B23" t="str">
            <v>Director de Consultoria</v>
          </cell>
          <cell r="C23" t="str">
            <v>DIA</v>
          </cell>
          <cell r="D23">
            <v>19</v>
          </cell>
          <cell r="E23">
            <v>0</v>
          </cell>
          <cell r="F23">
            <v>0.30158730158730157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63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6.3492063492063489E-2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6.3492063492063489E-2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6.3492063492063489E-2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13</v>
          </cell>
          <cell r="E28">
            <v>0</v>
          </cell>
          <cell r="F28">
            <v>0.20634920634920634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6.3492063492063489E-2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6.3492063492063489E-2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45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33</v>
          </cell>
          <cell r="E5">
            <v>45</v>
          </cell>
          <cell r="F5">
            <v>0.73333333333333328</v>
          </cell>
          <cell r="G5">
            <v>1</v>
          </cell>
          <cell r="H5">
            <v>0.74</v>
          </cell>
        </row>
        <row r="6">
          <cell r="B6" t="str">
            <v>Ing. Mecánico</v>
          </cell>
          <cell r="C6" t="str">
            <v>DIA</v>
          </cell>
          <cell r="D6">
            <v>15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50</v>
          </cell>
          <cell r="E7">
            <v>0</v>
          </cell>
          <cell r="F7">
            <v>1.1111111111111112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20</v>
          </cell>
          <cell r="E8">
            <v>0</v>
          </cell>
          <cell r="F8">
            <v>0.44444444444444442</v>
          </cell>
          <cell r="G8">
            <v>1</v>
          </cell>
          <cell r="H8">
            <v>0.45</v>
          </cell>
        </row>
        <row r="9">
          <cell r="B9" t="str">
            <v>Dibujante</v>
          </cell>
          <cell r="C9" t="str">
            <v>DIA</v>
          </cell>
          <cell r="D9">
            <v>22</v>
          </cell>
          <cell r="E9">
            <v>0</v>
          </cell>
          <cell r="F9">
            <v>0.48888888888888887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9</v>
          </cell>
          <cell r="E10">
            <v>0</v>
          </cell>
          <cell r="F10">
            <v>0.2</v>
          </cell>
          <cell r="G10">
            <v>1</v>
          </cell>
          <cell r="H10">
            <v>0.2</v>
          </cell>
        </row>
        <row r="11">
          <cell r="B11" t="str">
            <v>Ing. en Energía</v>
          </cell>
          <cell r="C11" t="str">
            <v>DIA</v>
          </cell>
          <cell r="D11">
            <v>9</v>
          </cell>
          <cell r="E11">
            <v>0</v>
          </cell>
          <cell r="F11">
            <v>0.2</v>
          </cell>
          <cell r="G11">
            <v>1</v>
          </cell>
          <cell r="H11">
            <v>0.2</v>
          </cell>
        </row>
        <row r="12">
          <cell r="B12" t="str">
            <v>Abogado</v>
          </cell>
          <cell r="C12" t="str">
            <v>DIA</v>
          </cell>
          <cell r="D12">
            <v>3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7</v>
          </cell>
          <cell r="E13">
            <v>0</v>
          </cell>
          <cell r="F13">
            <v>0.15555555555555556</v>
          </cell>
          <cell r="G13">
            <v>1</v>
          </cell>
          <cell r="H13">
            <v>0.16</v>
          </cell>
        </row>
        <row r="14">
          <cell r="B14" t="str">
            <v xml:space="preserve">Cadenero 1 </v>
          </cell>
          <cell r="C14" t="str">
            <v>DIA</v>
          </cell>
          <cell r="D14">
            <v>3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3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7</v>
          </cell>
          <cell r="E16">
            <v>0</v>
          </cell>
          <cell r="F16">
            <v>0.15555555555555556</v>
          </cell>
          <cell r="G16">
            <v>1</v>
          </cell>
          <cell r="H16">
            <v>0.16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2.2222222222222223E-2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7</v>
          </cell>
          <cell r="E18">
            <v>0</v>
          </cell>
          <cell r="F18">
            <v>0.15555555555555556</v>
          </cell>
          <cell r="G18">
            <v>1</v>
          </cell>
          <cell r="H18">
            <v>0.16</v>
          </cell>
        </row>
        <row r="19">
          <cell r="B19" t="str">
            <v>Profesional Costos y Presup.</v>
          </cell>
          <cell r="C19" t="str">
            <v>DIA</v>
          </cell>
          <cell r="D19">
            <v>9</v>
          </cell>
          <cell r="E19">
            <v>0</v>
          </cell>
          <cell r="F19">
            <v>0.2</v>
          </cell>
          <cell r="G19">
            <v>1</v>
          </cell>
          <cell r="H19">
            <v>0.2</v>
          </cell>
        </row>
        <row r="20">
          <cell r="B20" t="str">
            <v>Especialista en Sostenibilidad</v>
          </cell>
          <cell r="C20" t="str">
            <v>DIA</v>
          </cell>
          <cell r="D20">
            <v>4</v>
          </cell>
          <cell r="E20">
            <v>0</v>
          </cell>
          <cell r="F20">
            <v>8.8888888888888892E-2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8</v>
          </cell>
          <cell r="E21">
            <v>0</v>
          </cell>
          <cell r="F21">
            <v>0.17777777777777778</v>
          </cell>
          <cell r="G21">
            <v>1</v>
          </cell>
          <cell r="H21">
            <v>0.18000000000000002</v>
          </cell>
        </row>
        <row r="22">
          <cell r="B22" t="str">
            <v>Trabajador Social</v>
          </cell>
          <cell r="C22" t="str">
            <v>DIA</v>
          </cell>
          <cell r="D22">
            <v>20</v>
          </cell>
          <cell r="E22">
            <v>0</v>
          </cell>
          <cell r="F22">
            <v>0.44444444444444442</v>
          </cell>
          <cell r="G22">
            <v>1</v>
          </cell>
          <cell r="H22">
            <v>0.45</v>
          </cell>
        </row>
        <row r="23">
          <cell r="B23" t="str">
            <v>Director de Consultoria</v>
          </cell>
          <cell r="C23" t="str">
            <v>DIA</v>
          </cell>
          <cell r="D23">
            <v>14</v>
          </cell>
          <cell r="E23">
            <v>0</v>
          </cell>
          <cell r="F23">
            <v>0.31111111111111112</v>
          </cell>
          <cell r="G23">
            <v>1</v>
          </cell>
          <cell r="H23">
            <v>0.32</v>
          </cell>
        </row>
        <row r="24">
          <cell r="B24" t="str">
            <v>Coordinador de Consultoria</v>
          </cell>
          <cell r="C24" t="str">
            <v>DIA</v>
          </cell>
          <cell r="D24">
            <v>45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6.6666666666666666E-2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6.6666666666666666E-2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6.6666666666666666E-2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9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6.6666666666666666E-2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6.6666666666666666E-2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48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38</v>
          </cell>
          <cell r="E5">
            <v>48</v>
          </cell>
          <cell r="F5">
            <v>0.79166666666666663</v>
          </cell>
          <cell r="G5">
            <v>1</v>
          </cell>
          <cell r="H5">
            <v>0.8</v>
          </cell>
        </row>
        <row r="6">
          <cell r="B6" t="str">
            <v>Ing. Mecánico</v>
          </cell>
          <cell r="C6" t="str">
            <v>DIA</v>
          </cell>
          <cell r="D6">
            <v>17</v>
          </cell>
          <cell r="E6">
            <v>0</v>
          </cell>
          <cell r="F6">
            <v>0.35416666666666669</v>
          </cell>
          <cell r="G6">
            <v>1</v>
          </cell>
          <cell r="H6">
            <v>0.36</v>
          </cell>
        </row>
        <row r="7">
          <cell r="B7" t="str">
            <v>Ingeniero Auxiliar</v>
          </cell>
          <cell r="C7" t="str">
            <v>DIA</v>
          </cell>
          <cell r="D7">
            <v>54</v>
          </cell>
          <cell r="E7">
            <v>0</v>
          </cell>
          <cell r="F7">
            <v>1.125</v>
          </cell>
          <cell r="G7">
            <v>2</v>
          </cell>
          <cell r="H7">
            <v>0.57000000000000006</v>
          </cell>
        </row>
        <row r="8">
          <cell r="B8" t="str">
            <v>Ayudante</v>
          </cell>
          <cell r="C8" t="str">
            <v>DIA</v>
          </cell>
          <cell r="D8">
            <v>23</v>
          </cell>
          <cell r="E8">
            <v>0</v>
          </cell>
          <cell r="F8">
            <v>0.47916666666666669</v>
          </cell>
          <cell r="G8">
            <v>1</v>
          </cell>
          <cell r="H8">
            <v>0.48</v>
          </cell>
        </row>
        <row r="9">
          <cell r="B9" t="str">
            <v>Dibujante</v>
          </cell>
          <cell r="C9" t="str">
            <v>DIA</v>
          </cell>
          <cell r="D9">
            <v>23</v>
          </cell>
          <cell r="E9">
            <v>0</v>
          </cell>
          <cell r="F9">
            <v>0.47916666666666669</v>
          </cell>
          <cell r="G9">
            <v>1</v>
          </cell>
          <cell r="H9">
            <v>0.48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0.20833333333333334</v>
          </cell>
          <cell r="G10">
            <v>1</v>
          </cell>
          <cell r="H10">
            <v>0.21000000000000002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0.20833333333333334</v>
          </cell>
          <cell r="G11">
            <v>1</v>
          </cell>
          <cell r="H11">
            <v>0.21000000000000002</v>
          </cell>
        </row>
        <row r="12">
          <cell r="B12" t="str">
            <v>Abogado</v>
          </cell>
          <cell r="C12" t="str">
            <v>DIA</v>
          </cell>
          <cell r="D12">
            <v>3</v>
          </cell>
          <cell r="E12">
            <v>0</v>
          </cell>
          <cell r="F12">
            <v>6.25E-2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8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3</v>
          </cell>
          <cell r="E14">
            <v>0</v>
          </cell>
          <cell r="F14">
            <v>6.25E-2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3</v>
          </cell>
          <cell r="E15">
            <v>0</v>
          </cell>
          <cell r="F15">
            <v>6.25E-2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0.16666666666666666</v>
          </cell>
          <cell r="G16">
            <v>1</v>
          </cell>
          <cell r="H16">
            <v>0.17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2.0833333333333332E-2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8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9</v>
          </cell>
          <cell r="E19">
            <v>0</v>
          </cell>
          <cell r="F19">
            <v>0.1875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4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8</v>
          </cell>
          <cell r="E21">
            <v>0</v>
          </cell>
          <cell r="F21">
            <v>0.16666666666666666</v>
          </cell>
          <cell r="G21">
            <v>1</v>
          </cell>
          <cell r="H21">
            <v>0.17</v>
          </cell>
        </row>
        <row r="22">
          <cell r="B22" t="str">
            <v>Trabajador Social</v>
          </cell>
          <cell r="C22" t="str">
            <v>DIA</v>
          </cell>
          <cell r="D22">
            <v>20</v>
          </cell>
          <cell r="E22">
            <v>0</v>
          </cell>
          <cell r="F22">
            <v>0.41666666666666669</v>
          </cell>
          <cell r="G22">
            <v>1</v>
          </cell>
          <cell r="H22">
            <v>0.42</v>
          </cell>
        </row>
        <row r="23">
          <cell r="B23" t="str">
            <v>Director de Consultoria</v>
          </cell>
          <cell r="C23" t="str">
            <v>DIA</v>
          </cell>
          <cell r="D23">
            <v>15</v>
          </cell>
          <cell r="E23">
            <v>0</v>
          </cell>
          <cell r="F23">
            <v>0.3125</v>
          </cell>
          <cell r="G23">
            <v>1</v>
          </cell>
          <cell r="H23">
            <v>0.32</v>
          </cell>
        </row>
        <row r="24">
          <cell r="B24" t="str">
            <v>Coordinador de Consultoria</v>
          </cell>
          <cell r="C24" t="str">
            <v>DIA</v>
          </cell>
          <cell r="D24">
            <v>48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6.25E-2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6.25E-2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6.25E-2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10</v>
          </cell>
          <cell r="E28">
            <v>0</v>
          </cell>
          <cell r="F28">
            <v>0.20833333333333334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6.25E-2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6.25E-2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49</v>
          </cell>
          <cell r="E5">
            <v>63</v>
          </cell>
          <cell r="F5">
            <v>0.77777777777777779</v>
          </cell>
          <cell r="G5">
            <v>1</v>
          </cell>
          <cell r="H5">
            <v>0.78</v>
          </cell>
        </row>
        <row r="6">
          <cell r="B6" t="str">
            <v>Ing. Mecánico</v>
          </cell>
          <cell r="C6" t="str">
            <v>DIA</v>
          </cell>
          <cell r="D6">
            <v>21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70</v>
          </cell>
          <cell r="E7">
            <v>0</v>
          </cell>
          <cell r="F7">
            <v>1.1111111111111112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0.44444444444444442</v>
          </cell>
          <cell r="G8">
            <v>1</v>
          </cell>
          <cell r="H8">
            <v>0.45</v>
          </cell>
        </row>
        <row r="9">
          <cell r="B9" t="str">
            <v>Dibujante</v>
          </cell>
          <cell r="C9" t="str">
            <v>DIA</v>
          </cell>
          <cell r="D9">
            <v>31</v>
          </cell>
          <cell r="E9">
            <v>0</v>
          </cell>
          <cell r="F9">
            <v>0.49206349206349204</v>
          </cell>
          <cell r="G9">
            <v>1</v>
          </cell>
          <cell r="H9">
            <v>0.5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12</v>
          </cell>
          <cell r="E10">
            <v>0</v>
          </cell>
          <cell r="F10">
            <v>0.19047619047619047</v>
          </cell>
          <cell r="G10">
            <v>1</v>
          </cell>
          <cell r="H10">
            <v>0.2</v>
          </cell>
        </row>
        <row r="11">
          <cell r="B11" t="str">
            <v>Ing. en Energía</v>
          </cell>
          <cell r="C11" t="str">
            <v>DIA</v>
          </cell>
          <cell r="D11">
            <v>12</v>
          </cell>
          <cell r="E11">
            <v>0</v>
          </cell>
          <cell r="F11">
            <v>0.19047619047619047</v>
          </cell>
          <cell r="G11">
            <v>1</v>
          </cell>
          <cell r="H11">
            <v>0.2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6.3492063492063489E-2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13</v>
          </cell>
          <cell r="E13">
            <v>0</v>
          </cell>
          <cell r="F13">
            <v>0.20634920634920634</v>
          </cell>
          <cell r="G13">
            <v>1</v>
          </cell>
          <cell r="H13">
            <v>0.21000000000000002</v>
          </cell>
        </row>
        <row r="14">
          <cell r="B14" t="str">
            <v xml:space="preserve">Cadenero 1 </v>
          </cell>
          <cell r="C14" t="str">
            <v>DIA</v>
          </cell>
          <cell r="D14">
            <v>5</v>
          </cell>
          <cell r="E14">
            <v>0</v>
          </cell>
          <cell r="F14">
            <v>7.9365079365079361E-2</v>
          </cell>
          <cell r="G14">
            <v>1</v>
          </cell>
          <cell r="H14">
            <v>0.08</v>
          </cell>
        </row>
        <row r="15">
          <cell r="B15" t="str">
            <v>Cadenero 2</v>
          </cell>
          <cell r="C15" t="str">
            <v>DIA</v>
          </cell>
          <cell r="D15">
            <v>5</v>
          </cell>
          <cell r="E15">
            <v>0</v>
          </cell>
          <cell r="F15">
            <v>7.9365079365079361E-2</v>
          </cell>
          <cell r="G15">
            <v>1</v>
          </cell>
          <cell r="H15">
            <v>0.08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0.12698412698412698</v>
          </cell>
          <cell r="G16">
            <v>1</v>
          </cell>
          <cell r="H16">
            <v>0.13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1.5873015873015872E-2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0.15873015873015872</v>
          </cell>
          <cell r="G18">
            <v>1</v>
          </cell>
          <cell r="H18">
            <v>0.16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0.17460317460317459</v>
          </cell>
          <cell r="G19">
            <v>1</v>
          </cell>
          <cell r="H19">
            <v>0.18000000000000002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7.9365079365079361E-2</v>
          </cell>
          <cell r="G20">
            <v>1</v>
          </cell>
          <cell r="H20">
            <v>0.08</v>
          </cell>
        </row>
        <row r="21">
          <cell r="B21" t="str">
            <v>Esp. Ambiental</v>
          </cell>
          <cell r="C21" t="str">
            <v>DIA</v>
          </cell>
          <cell r="D21">
            <v>13</v>
          </cell>
          <cell r="E21">
            <v>0</v>
          </cell>
          <cell r="F21">
            <v>0.20634920634920634</v>
          </cell>
          <cell r="G21">
            <v>1</v>
          </cell>
          <cell r="H21">
            <v>0.21000000000000002</v>
          </cell>
        </row>
        <row r="22">
          <cell r="B22" t="str">
            <v>Trabajador Social</v>
          </cell>
          <cell r="C22" t="str">
            <v>DIA</v>
          </cell>
          <cell r="D22">
            <v>32</v>
          </cell>
          <cell r="E22">
            <v>0</v>
          </cell>
          <cell r="F22">
            <v>0.50793650793650791</v>
          </cell>
          <cell r="G22">
            <v>1</v>
          </cell>
          <cell r="H22">
            <v>0.51</v>
          </cell>
        </row>
        <row r="23">
          <cell r="B23" t="str">
            <v>Director de Consultoria</v>
          </cell>
          <cell r="C23" t="str">
            <v>DIA</v>
          </cell>
          <cell r="D23">
            <v>19</v>
          </cell>
          <cell r="E23">
            <v>0</v>
          </cell>
          <cell r="F23">
            <v>0.30158730158730157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63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6.3492063492063489E-2</v>
          </cell>
          <cell r="G25">
            <v>1</v>
          </cell>
          <cell r="H25">
            <v>6.9999999999999993E-2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6.3492063492063489E-2</v>
          </cell>
          <cell r="G26">
            <v>1</v>
          </cell>
          <cell r="H26">
            <v>6.9999999999999993E-2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6.3492063492063489E-2</v>
          </cell>
          <cell r="G27">
            <v>1</v>
          </cell>
          <cell r="H27">
            <v>6.9999999999999993E-2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13</v>
          </cell>
          <cell r="E28">
            <v>0</v>
          </cell>
          <cell r="F28">
            <v>0.20634920634920634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6.3492063492063489E-2</v>
          </cell>
          <cell r="G29">
            <v>1</v>
          </cell>
          <cell r="H29">
            <v>6.9999999999999993E-2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6.3492063492063489E-2</v>
          </cell>
          <cell r="G30">
            <v>1</v>
          </cell>
          <cell r="H30">
            <v>6.9999999999999993E-2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/>
      <sheetData sheetId="2">
        <row r="5">
          <cell r="C5">
            <v>120</v>
          </cell>
        </row>
      </sheetData>
      <sheetData sheetId="3"/>
      <sheetData sheetId="4"/>
      <sheetData sheetId="5">
        <row r="5">
          <cell r="B5" t="str">
            <v>Esp. Electrico</v>
          </cell>
          <cell r="C5" t="str">
            <v>DIA</v>
          </cell>
          <cell r="D5">
            <v>228</v>
          </cell>
          <cell r="E5">
            <v>120</v>
          </cell>
          <cell r="F5">
            <v>1.9</v>
          </cell>
          <cell r="G5">
            <v>2</v>
          </cell>
          <cell r="H5">
            <v>0.95</v>
          </cell>
        </row>
        <row r="6">
          <cell r="B6" t="str">
            <v>Ing. Mecánico</v>
          </cell>
          <cell r="C6" t="str">
            <v>DIA</v>
          </cell>
          <cell r="D6">
            <v>100</v>
          </cell>
          <cell r="E6">
            <v>0</v>
          </cell>
          <cell r="F6">
            <v>0.83333333333333337</v>
          </cell>
          <cell r="G6">
            <v>1</v>
          </cell>
          <cell r="H6">
            <v>0.84</v>
          </cell>
        </row>
        <row r="7">
          <cell r="B7" t="str">
            <v>Ingeniero Auxiliar</v>
          </cell>
          <cell r="C7" t="str">
            <v>DIA</v>
          </cell>
          <cell r="D7">
            <v>241</v>
          </cell>
          <cell r="E7">
            <v>0</v>
          </cell>
          <cell r="F7">
            <v>2.0083333333333333</v>
          </cell>
          <cell r="G7">
            <v>3</v>
          </cell>
          <cell r="H7">
            <v>0.67</v>
          </cell>
        </row>
        <row r="8">
          <cell r="B8" t="str">
            <v>Ayudante</v>
          </cell>
          <cell r="C8" t="str">
            <v>DIA</v>
          </cell>
          <cell r="D8">
            <v>135</v>
          </cell>
          <cell r="E8">
            <v>0</v>
          </cell>
          <cell r="F8">
            <v>1.125</v>
          </cell>
          <cell r="G8">
            <v>2</v>
          </cell>
          <cell r="H8">
            <v>0.57000000000000006</v>
          </cell>
        </row>
        <row r="9">
          <cell r="B9" t="str">
            <v>Dibujante</v>
          </cell>
          <cell r="C9" t="str">
            <v>DIA</v>
          </cell>
          <cell r="D9">
            <v>142</v>
          </cell>
          <cell r="E9">
            <v>0</v>
          </cell>
          <cell r="F9">
            <v>1.1833333333333333</v>
          </cell>
          <cell r="G9">
            <v>2</v>
          </cell>
          <cell r="H9">
            <v>0.6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58</v>
          </cell>
          <cell r="E10">
            <v>0</v>
          </cell>
          <cell r="F10">
            <v>0.48333333333333334</v>
          </cell>
          <cell r="G10">
            <v>1</v>
          </cell>
          <cell r="H10">
            <v>0.49</v>
          </cell>
        </row>
        <row r="11">
          <cell r="B11" t="str">
            <v>Ing. en Energía</v>
          </cell>
          <cell r="C11" t="str">
            <v>DIA</v>
          </cell>
          <cell r="D11">
            <v>58</v>
          </cell>
          <cell r="E11">
            <v>0</v>
          </cell>
          <cell r="F11">
            <v>0.48333333333333334</v>
          </cell>
          <cell r="G11">
            <v>1</v>
          </cell>
          <cell r="H11">
            <v>0.49</v>
          </cell>
        </row>
        <row r="12">
          <cell r="B12" t="str">
            <v>Abogado</v>
          </cell>
          <cell r="C12" t="str">
            <v>DIA</v>
          </cell>
          <cell r="D12">
            <v>11</v>
          </cell>
          <cell r="E12">
            <v>0</v>
          </cell>
          <cell r="F12">
            <v>9.166666666666666E-2</v>
          </cell>
          <cell r="G12">
            <v>1</v>
          </cell>
          <cell r="H12">
            <v>9.9999999999999992E-2</v>
          </cell>
        </row>
        <row r="13">
          <cell r="B13" t="str">
            <v>Topógrafo</v>
          </cell>
          <cell r="C13" t="str">
            <v>DIA</v>
          </cell>
          <cell r="D13">
            <v>51</v>
          </cell>
          <cell r="E13">
            <v>0</v>
          </cell>
          <cell r="F13">
            <v>0.42499999999999999</v>
          </cell>
          <cell r="G13">
            <v>1</v>
          </cell>
          <cell r="H13">
            <v>0.43</v>
          </cell>
        </row>
        <row r="14">
          <cell r="B14" t="str">
            <v xml:space="preserve">Cadenero 1 </v>
          </cell>
          <cell r="C14" t="str">
            <v>DIA</v>
          </cell>
          <cell r="D14">
            <v>18</v>
          </cell>
          <cell r="E14">
            <v>0</v>
          </cell>
          <cell r="F14">
            <v>0.15</v>
          </cell>
          <cell r="G14">
            <v>1</v>
          </cell>
          <cell r="H14">
            <v>0.15</v>
          </cell>
        </row>
        <row r="15">
          <cell r="B15" t="str">
            <v>Cadenero 2</v>
          </cell>
          <cell r="C15" t="str">
            <v>DIA</v>
          </cell>
          <cell r="D15">
            <v>18</v>
          </cell>
          <cell r="E15">
            <v>0</v>
          </cell>
          <cell r="F15">
            <v>0.15</v>
          </cell>
          <cell r="G15">
            <v>1</v>
          </cell>
          <cell r="H15">
            <v>0.15</v>
          </cell>
        </row>
        <row r="16">
          <cell r="B16" t="str">
            <v>Esp. Geotecnia</v>
          </cell>
          <cell r="C16" t="str">
            <v>DIA</v>
          </cell>
          <cell r="D16">
            <v>44</v>
          </cell>
          <cell r="E16">
            <v>0</v>
          </cell>
          <cell r="F16">
            <v>0.36666666666666664</v>
          </cell>
          <cell r="G16">
            <v>1</v>
          </cell>
          <cell r="H16">
            <v>0.37</v>
          </cell>
        </row>
        <row r="17">
          <cell r="B17" t="str">
            <v>Geólogo</v>
          </cell>
          <cell r="C17" t="str">
            <v>DIA</v>
          </cell>
          <cell r="D17">
            <v>5</v>
          </cell>
          <cell r="E17">
            <v>0</v>
          </cell>
          <cell r="F17">
            <v>4.1666666666666664E-2</v>
          </cell>
          <cell r="G17">
            <v>1</v>
          </cell>
          <cell r="H17">
            <v>0.05</v>
          </cell>
        </row>
        <row r="18">
          <cell r="B18" t="str">
            <v>Esp. Estructural</v>
          </cell>
          <cell r="C18" t="str">
            <v>DIA</v>
          </cell>
          <cell r="D18">
            <v>48</v>
          </cell>
          <cell r="E18">
            <v>0</v>
          </cell>
          <cell r="F18">
            <v>0.4</v>
          </cell>
          <cell r="G18">
            <v>1</v>
          </cell>
          <cell r="H18">
            <v>0.4</v>
          </cell>
        </row>
        <row r="19">
          <cell r="B19" t="str">
            <v>Profesional Costos y Presup.</v>
          </cell>
          <cell r="C19" t="str">
            <v>DIA</v>
          </cell>
          <cell r="D19">
            <v>56</v>
          </cell>
          <cell r="E19">
            <v>0</v>
          </cell>
          <cell r="F19">
            <v>0.46666666666666667</v>
          </cell>
          <cell r="G19">
            <v>1</v>
          </cell>
          <cell r="H19">
            <v>0.47000000000000003</v>
          </cell>
        </row>
        <row r="20">
          <cell r="B20" t="str">
            <v>Especialista en Sostenibilidad</v>
          </cell>
          <cell r="C20" t="str">
            <v>DIA</v>
          </cell>
          <cell r="D20">
            <v>25</v>
          </cell>
          <cell r="E20">
            <v>0</v>
          </cell>
          <cell r="F20">
            <v>0.20833333333333334</v>
          </cell>
          <cell r="G20">
            <v>1</v>
          </cell>
          <cell r="H20">
            <v>0.21000000000000002</v>
          </cell>
        </row>
        <row r="21">
          <cell r="B21" t="str">
            <v>Esp. Ambiental</v>
          </cell>
          <cell r="C21" t="str">
            <v>DIA</v>
          </cell>
          <cell r="D21">
            <v>56</v>
          </cell>
          <cell r="E21">
            <v>0</v>
          </cell>
          <cell r="F21">
            <v>0.46666666666666667</v>
          </cell>
          <cell r="G21">
            <v>1</v>
          </cell>
          <cell r="H21">
            <v>0.47000000000000003</v>
          </cell>
        </row>
        <row r="22">
          <cell r="B22" t="str">
            <v>Trabajador Social</v>
          </cell>
          <cell r="C22" t="str">
            <v>DIA</v>
          </cell>
          <cell r="D22">
            <v>138</v>
          </cell>
          <cell r="E22">
            <v>0</v>
          </cell>
          <cell r="F22">
            <v>1.1499999999999999</v>
          </cell>
          <cell r="G22">
            <v>2</v>
          </cell>
          <cell r="H22">
            <v>0.57999999999999996</v>
          </cell>
        </row>
        <row r="23">
          <cell r="B23" t="str">
            <v>Director de Consultoria</v>
          </cell>
          <cell r="C23" t="str">
            <v>DIA</v>
          </cell>
          <cell r="D23">
            <v>36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120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6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6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6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24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6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6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73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93</v>
          </cell>
          <cell r="E5">
            <v>73</v>
          </cell>
          <cell r="F5">
            <v>1.273972602739726</v>
          </cell>
          <cell r="G5">
            <v>2</v>
          </cell>
          <cell r="H5">
            <v>0.64</v>
          </cell>
        </row>
        <row r="6">
          <cell r="B6" t="str">
            <v>Ing. Mecánico</v>
          </cell>
          <cell r="C6" t="str">
            <v>DIA</v>
          </cell>
          <cell r="D6">
            <v>39</v>
          </cell>
          <cell r="E6">
            <v>0</v>
          </cell>
          <cell r="F6">
            <v>0.53424657534246578</v>
          </cell>
          <cell r="G6">
            <v>1</v>
          </cell>
          <cell r="H6">
            <v>0.54</v>
          </cell>
        </row>
        <row r="7">
          <cell r="B7" t="str">
            <v>Ingeniero Auxiliar</v>
          </cell>
          <cell r="C7" t="str">
            <v>DIA</v>
          </cell>
          <cell r="D7">
            <v>99</v>
          </cell>
          <cell r="E7">
            <v>0</v>
          </cell>
          <cell r="F7">
            <v>1.3561643835616439</v>
          </cell>
          <cell r="G7">
            <v>2</v>
          </cell>
          <cell r="H7">
            <v>0.68</v>
          </cell>
        </row>
        <row r="8">
          <cell r="B8" t="str">
            <v>Ayudante</v>
          </cell>
          <cell r="C8" t="str">
            <v>DIA</v>
          </cell>
          <cell r="D8">
            <v>61</v>
          </cell>
          <cell r="E8">
            <v>0</v>
          </cell>
          <cell r="F8">
            <v>0.83561643835616439</v>
          </cell>
          <cell r="G8">
            <v>1</v>
          </cell>
          <cell r="H8">
            <v>0.84</v>
          </cell>
        </row>
        <row r="9">
          <cell r="B9" t="str">
            <v>Dibujante</v>
          </cell>
          <cell r="C9" t="str">
            <v>DIA</v>
          </cell>
          <cell r="D9">
            <v>50</v>
          </cell>
          <cell r="E9">
            <v>0</v>
          </cell>
          <cell r="F9">
            <v>0.68493150684931503</v>
          </cell>
          <cell r="G9">
            <v>1</v>
          </cell>
          <cell r="H9">
            <v>0.69000000000000006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22</v>
          </cell>
          <cell r="E10">
            <v>0</v>
          </cell>
          <cell r="F10">
            <v>0.30136986301369861</v>
          </cell>
          <cell r="G10">
            <v>1</v>
          </cell>
          <cell r="H10">
            <v>0.31</v>
          </cell>
        </row>
        <row r="11">
          <cell r="B11" t="str">
            <v>Ing. en Energía</v>
          </cell>
          <cell r="C11" t="str">
            <v>DIA</v>
          </cell>
          <cell r="D11">
            <v>22</v>
          </cell>
          <cell r="E11">
            <v>0</v>
          </cell>
          <cell r="F11">
            <v>0.30136986301369861</v>
          </cell>
          <cell r="G11">
            <v>1</v>
          </cell>
          <cell r="H11">
            <v>0.31</v>
          </cell>
        </row>
        <row r="12">
          <cell r="B12" t="str">
            <v>Abogado</v>
          </cell>
          <cell r="C12" t="str">
            <v>DIA</v>
          </cell>
          <cell r="D12">
            <v>13</v>
          </cell>
          <cell r="E12">
            <v>0</v>
          </cell>
          <cell r="F12">
            <v>0.17808219178082191</v>
          </cell>
          <cell r="G12">
            <v>1</v>
          </cell>
          <cell r="H12">
            <v>0.18000000000000002</v>
          </cell>
        </row>
        <row r="13">
          <cell r="B13" t="str">
            <v>Topógrafo</v>
          </cell>
          <cell r="C13" t="str">
            <v>DIA</v>
          </cell>
          <cell r="D13">
            <v>34</v>
          </cell>
          <cell r="E13">
            <v>0</v>
          </cell>
          <cell r="F13">
            <v>0.46575342465753422</v>
          </cell>
          <cell r="G13">
            <v>1</v>
          </cell>
          <cell r="H13">
            <v>0.47000000000000003</v>
          </cell>
        </row>
        <row r="14">
          <cell r="B14" t="str">
            <v xml:space="preserve">Cadenero 1 </v>
          </cell>
          <cell r="C14" t="str">
            <v>DIA</v>
          </cell>
          <cell r="D14">
            <v>11</v>
          </cell>
          <cell r="E14">
            <v>0</v>
          </cell>
          <cell r="F14">
            <v>0.15068493150684931</v>
          </cell>
          <cell r="G14">
            <v>1</v>
          </cell>
          <cell r="H14">
            <v>0.16</v>
          </cell>
        </row>
        <row r="15">
          <cell r="B15" t="str">
            <v>Cadenero 2</v>
          </cell>
          <cell r="C15" t="str">
            <v>DIA</v>
          </cell>
          <cell r="D15">
            <v>11</v>
          </cell>
          <cell r="E15">
            <v>0</v>
          </cell>
          <cell r="F15">
            <v>0.15068493150684931</v>
          </cell>
          <cell r="G15">
            <v>1</v>
          </cell>
          <cell r="H15">
            <v>0.16</v>
          </cell>
        </row>
        <row r="16">
          <cell r="B16" t="str">
            <v>Esp. Geotecnia</v>
          </cell>
          <cell r="C16" t="str">
            <v>DIA</v>
          </cell>
          <cell r="D16">
            <v>18</v>
          </cell>
          <cell r="E16">
            <v>0</v>
          </cell>
          <cell r="F16">
            <v>0.24657534246575341</v>
          </cell>
          <cell r="G16">
            <v>1</v>
          </cell>
          <cell r="H16">
            <v>0.25</v>
          </cell>
        </row>
        <row r="17">
          <cell r="B17" t="str">
            <v>Geólogo</v>
          </cell>
          <cell r="C17" t="str">
            <v>DIA</v>
          </cell>
          <cell r="D17">
            <v>2</v>
          </cell>
          <cell r="E17">
            <v>0</v>
          </cell>
          <cell r="F17">
            <v>2.7397260273972601E-2</v>
          </cell>
          <cell r="G17">
            <v>1</v>
          </cell>
          <cell r="H17">
            <v>0.03</v>
          </cell>
        </row>
        <row r="18">
          <cell r="B18" t="str">
            <v>Esp. Estructural</v>
          </cell>
          <cell r="C18" t="str">
            <v>DIA</v>
          </cell>
          <cell r="D18">
            <v>14</v>
          </cell>
          <cell r="E18">
            <v>0</v>
          </cell>
          <cell r="F18">
            <v>0.19178082191780821</v>
          </cell>
          <cell r="G18">
            <v>1</v>
          </cell>
          <cell r="H18">
            <v>0.2</v>
          </cell>
        </row>
        <row r="19">
          <cell r="B19" t="str">
            <v>Profesional Costos y Presup.</v>
          </cell>
          <cell r="C19" t="str">
            <v>DIA</v>
          </cell>
          <cell r="D19">
            <v>30</v>
          </cell>
          <cell r="E19">
            <v>0</v>
          </cell>
          <cell r="F19">
            <v>0.41095890410958902</v>
          </cell>
          <cell r="G19">
            <v>1</v>
          </cell>
          <cell r="H19">
            <v>0.42</v>
          </cell>
        </row>
        <row r="20">
          <cell r="B20" t="str">
            <v>Especialista en Sostenibilidad</v>
          </cell>
          <cell r="C20" t="str">
            <v>DIA</v>
          </cell>
          <cell r="D20">
            <v>7</v>
          </cell>
          <cell r="E20">
            <v>0</v>
          </cell>
          <cell r="F20">
            <v>9.5890410958904104E-2</v>
          </cell>
          <cell r="G20">
            <v>1</v>
          </cell>
          <cell r="H20">
            <v>9.9999999999999992E-2</v>
          </cell>
        </row>
        <row r="21">
          <cell r="B21" t="str">
            <v>Esp. Ambiental</v>
          </cell>
          <cell r="C21" t="str">
            <v>DIA</v>
          </cell>
          <cell r="D21">
            <v>36</v>
          </cell>
          <cell r="E21">
            <v>0</v>
          </cell>
          <cell r="F21">
            <v>0.49315068493150682</v>
          </cell>
          <cell r="G21">
            <v>1</v>
          </cell>
          <cell r="H21">
            <v>0.5</v>
          </cell>
        </row>
        <row r="22">
          <cell r="B22" t="str">
            <v>Trabajador Social</v>
          </cell>
          <cell r="C22" t="str">
            <v>DIA</v>
          </cell>
          <cell r="D22">
            <v>78</v>
          </cell>
          <cell r="E22">
            <v>0</v>
          </cell>
          <cell r="F22">
            <v>1.0684931506849316</v>
          </cell>
          <cell r="G22">
            <v>2</v>
          </cell>
          <cell r="H22">
            <v>0.54</v>
          </cell>
        </row>
        <row r="23">
          <cell r="B23" t="str">
            <v>Director de Consultoria</v>
          </cell>
          <cell r="C23" t="str">
            <v>DIA</v>
          </cell>
          <cell r="D23">
            <v>22</v>
          </cell>
          <cell r="E23">
            <v>0</v>
          </cell>
          <cell r="F23">
            <v>0.30136986301369861</v>
          </cell>
          <cell r="G23">
            <v>1</v>
          </cell>
          <cell r="H23">
            <v>0.31</v>
          </cell>
        </row>
        <row r="24">
          <cell r="B24" t="str">
            <v>Coordinador de Consultoria</v>
          </cell>
          <cell r="C24" t="str">
            <v>DIA</v>
          </cell>
          <cell r="D24">
            <v>73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4</v>
          </cell>
          <cell r="E25">
            <v>0</v>
          </cell>
          <cell r="F25">
            <v>5.4794520547945202E-2</v>
          </cell>
          <cell r="G25">
            <v>1</v>
          </cell>
          <cell r="H25">
            <v>6.0000000000000005E-2</v>
          </cell>
        </row>
        <row r="26">
          <cell r="B26" t="str">
            <v>Revisor Fiscal</v>
          </cell>
          <cell r="C26" t="str">
            <v>DIA</v>
          </cell>
          <cell r="D26">
            <v>4</v>
          </cell>
          <cell r="E26">
            <v>0</v>
          </cell>
          <cell r="F26">
            <v>5.4794520547945202E-2</v>
          </cell>
          <cell r="G26">
            <v>1</v>
          </cell>
          <cell r="H26">
            <v>6.0000000000000005E-2</v>
          </cell>
        </row>
        <row r="27">
          <cell r="B27" t="str">
            <v>Asesor Juridico</v>
          </cell>
          <cell r="C27" t="str">
            <v>DIA</v>
          </cell>
          <cell r="D27">
            <v>4</v>
          </cell>
          <cell r="E27">
            <v>0</v>
          </cell>
          <cell r="F27">
            <v>5.4794520547945202E-2</v>
          </cell>
          <cell r="G27">
            <v>1</v>
          </cell>
          <cell r="H27">
            <v>6.0000000000000005E-2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15</v>
          </cell>
          <cell r="E28">
            <v>0</v>
          </cell>
          <cell r="F28">
            <v>0.20547945205479451</v>
          </cell>
          <cell r="G28">
            <v>1</v>
          </cell>
          <cell r="H28">
            <v>0.21000000000000002</v>
          </cell>
        </row>
        <row r="29">
          <cell r="B29" t="str">
            <v>Secretaria</v>
          </cell>
          <cell r="C29" t="str">
            <v>DIA</v>
          </cell>
          <cell r="D29">
            <v>4</v>
          </cell>
          <cell r="E29">
            <v>0</v>
          </cell>
          <cell r="F29">
            <v>5.4794520547945202E-2</v>
          </cell>
          <cell r="G29">
            <v>1</v>
          </cell>
          <cell r="H29">
            <v>6.0000000000000005E-2</v>
          </cell>
        </row>
        <row r="30">
          <cell r="B30" t="str">
            <v>Mensajero</v>
          </cell>
          <cell r="C30" t="str">
            <v>DIA</v>
          </cell>
          <cell r="D30">
            <v>4</v>
          </cell>
          <cell r="E30">
            <v>0</v>
          </cell>
          <cell r="F30">
            <v>5.4794520547945202E-2</v>
          </cell>
          <cell r="G30">
            <v>1</v>
          </cell>
          <cell r="H30">
            <v>6.0000000000000005E-2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  <sheetName val="PPTO ESTIMADO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BITANTES"/>
      <sheetName val="CRONO - CONSULTORIA"/>
      <sheetName val="PERSONAL POR ACTIVIDAD"/>
      <sheetName val="PROFESIONES"/>
      <sheetName val="PERSONAL REQUERIDO"/>
      <sheetName val="SALARIOS Y PRESTACIONES"/>
      <sheetName val="MANO DE OBRA"/>
      <sheetName val="EQUIPO Y HERRAMIENTA ELEC"/>
      <sheetName val="ENSAYOS SUELOS"/>
      <sheetName val="VIATICOS"/>
      <sheetName val="TRANSPORTES"/>
      <sheetName val="INFORMES"/>
      <sheetName val="F.M."/>
    </sheetNames>
    <sheetDataSet>
      <sheetData sheetId="0"/>
      <sheetData sheetId="1">
        <row r="5">
          <cell r="C5">
            <v>60</v>
          </cell>
        </row>
      </sheetData>
      <sheetData sheetId="2"/>
      <sheetData sheetId="3"/>
      <sheetData sheetId="4">
        <row r="5">
          <cell r="B5" t="str">
            <v>Esp. Electrico</v>
          </cell>
          <cell r="C5" t="str">
            <v>DIA</v>
          </cell>
          <cell r="D5">
            <v>47</v>
          </cell>
          <cell r="E5">
            <v>60</v>
          </cell>
          <cell r="F5">
            <v>0.78333333333333333</v>
          </cell>
          <cell r="G5">
            <v>1</v>
          </cell>
          <cell r="H5">
            <v>0.79</v>
          </cell>
        </row>
        <row r="6">
          <cell r="B6" t="str">
            <v>Ing. Mecánico</v>
          </cell>
          <cell r="C6" t="str">
            <v>DIA</v>
          </cell>
          <cell r="D6">
            <v>20</v>
          </cell>
          <cell r="E6">
            <v>0</v>
          </cell>
          <cell r="F6">
            <v>0.33333333333333331</v>
          </cell>
          <cell r="G6">
            <v>1</v>
          </cell>
          <cell r="H6">
            <v>0.34</v>
          </cell>
        </row>
        <row r="7">
          <cell r="B7" t="str">
            <v>Ingeniero Auxiliar</v>
          </cell>
          <cell r="C7" t="str">
            <v>DIA</v>
          </cell>
          <cell r="D7">
            <v>67</v>
          </cell>
          <cell r="E7">
            <v>0</v>
          </cell>
          <cell r="F7">
            <v>1.1166666666666667</v>
          </cell>
          <cell r="G7">
            <v>2</v>
          </cell>
          <cell r="H7">
            <v>0.56000000000000005</v>
          </cell>
        </row>
        <row r="8">
          <cell r="B8" t="str">
            <v>Ayudante</v>
          </cell>
          <cell r="C8" t="str">
            <v>DIA</v>
          </cell>
          <cell r="D8">
            <v>28</v>
          </cell>
          <cell r="E8">
            <v>0</v>
          </cell>
          <cell r="F8">
            <v>0.46666666666666667</v>
          </cell>
          <cell r="G8">
            <v>1</v>
          </cell>
          <cell r="H8">
            <v>0.47000000000000003</v>
          </cell>
        </row>
        <row r="9">
          <cell r="B9" t="str">
            <v>Dibujante</v>
          </cell>
          <cell r="C9" t="str">
            <v>DIA</v>
          </cell>
          <cell r="D9">
            <v>29</v>
          </cell>
          <cell r="E9">
            <v>0</v>
          </cell>
          <cell r="F9">
            <v>0.48333333333333334</v>
          </cell>
          <cell r="G9">
            <v>1</v>
          </cell>
          <cell r="H9">
            <v>0.49</v>
          </cell>
        </row>
        <row r="10">
          <cell r="B10" t="str">
            <v>Ing. Electrónico automatización y control</v>
          </cell>
          <cell r="C10" t="str">
            <v>DIA</v>
          </cell>
          <cell r="D10">
            <v>10</v>
          </cell>
          <cell r="E10">
            <v>0</v>
          </cell>
          <cell r="F10">
            <v>0.16666666666666666</v>
          </cell>
          <cell r="G10">
            <v>1</v>
          </cell>
          <cell r="H10">
            <v>0.17</v>
          </cell>
        </row>
        <row r="11">
          <cell r="B11" t="str">
            <v>Ing. en Energía</v>
          </cell>
          <cell r="C11" t="str">
            <v>DIA</v>
          </cell>
          <cell r="D11">
            <v>10</v>
          </cell>
          <cell r="E11">
            <v>0</v>
          </cell>
          <cell r="F11">
            <v>0.16666666666666666</v>
          </cell>
          <cell r="G11">
            <v>1</v>
          </cell>
          <cell r="H11">
            <v>0.17</v>
          </cell>
        </row>
        <row r="12">
          <cell r="B12" t="str">
            <v>Abogado</v>
          </cell>
          <cell r="C12" t="str">
            <v>DIA</v>
          </cell>
          <cell r="D12">
            <v>4</v>
          </cell>
          <cell r="E12">
            <v>0</v>
          </cell>
          <cell r="F12">
            <v>6.6666666666666666E-2</v>
          </cell>
          <cell r="G12">
            <v>1</v>
          </cell>
          <cell r="H12">
            <v>6.9999999999999993E-2</v>
          </cell>
        </row>
        <row r="13">
          <cell r="B13" t="str">
            <v>Topógrafo</v>
          </cell>
          <cell r="C13" t="str">
            <v>DIA</v>
          </cell>
          <cell r="D13">
            <v>10</v>
          </cell>
          <cell r="E13">
            <v>0</v>
          </cell>
          <cell r="F13">
            <v>0.16666666666666666</v>
          </cell>
          <cell r="G13">
            <v>1</v>
          </cell>
          <cell r="H13">
            <v>0.17</v>
          </cell>
        </row>
        <row r="14">
          <cell r="B14" t="str">
            <v xml:space="preserve">Cadenero 1 </v>
          </cell>
          <cell r="C14" t="str">
            <v>DIA</v>
          </cell>
          <cell r="D14">
            <v>4</v>
          </cell>
          <cell r="E14">
            <v>0</v>
          </cell>
          <cell r="F14">
            <v>6.6666666666666666E-2</v>
          </cell>
          <cell r="G14">
            <v>1</v>
          </cell>
          <cell r="H14">
            <v>6.9999999999999993E-2</v>
          </cell>
        </row>
        <row r="15">
          <cell r="B15" t="str">
            <v>Cadenero 2</v>
          </cell>
          <cell r="C15" t="str">
            <v>DIA</v>
          </cell>
          <cell r="D15">
            <v>4</v>
          </cell>
          <cell r="E15">
            <v>0</v>
          </cell>
          <cell r="F15">
            <v>6.6666666666666666E-2</v>
          </cell>
          <cell r="G15">
            <v>1</v>
          </cell>
          <cell r="H15">
            <v>6.9999999999999993E-2</v>
          </cell>
        </row>
        <row r="16">
          <cell r="B16" t="str">
            <v>Esp. Geotecnia</v>
          </cell>
          <cell r="C16" t="str">
            <v>DIA</v>
          </cell>
          <cell r="D16">
            <v>8</v>
          </cell>
          <cell r="E16">
            <v>0</v>
          </cell>
          <cell r="F16">
            <v>0.13333333333333333</v>
          </cell>
          <cell r="G16">
            <v>1</v>
          </cell>
          <cell r="H16">
            <v>0.14000000000000001</v>
          </cell>
        </row>
        <row r="17">
          <cell r="B17" t="str">
            <v>Geólogo</v>
          </cell>
          <cell r="C17" t="str">
            <v>DIA</v>
          </cell>
          <cell r="D17">
            <v>1</v>
          </cell>
          <cell r="E17">
            <v>0</v>
          </cell>
          <cell r="F17">
            <v>1.6666666666666666E-2</v>
          </cell>
          <cell r="G17">
            <v>1</v>
          </cell>
          <cell r="H17">
            <v>0.02</v>
          </cell>
        </row>
        <row r="18">
          <cell r="B18" t="str">
            <v>Esp. Estructural</v>
          </cell>
          <cell r="C18" t="str">
            <v>DIA</v>
          </cell>
          <cell r="D18">
            <v>10</v>
          </cell>
          <cell r="E18">
            <v>0</v>
          </cell>
          <cell r="F18">
            <v>0.16666666666666666</v>
          </cell>
          <cell r="G18">
            <v>1</v>
          </cell>
          <cell r="H18">
            <v>0.17</v>
          </cell>
        </row>
        <row r="19">
          <cell r="B19" t="str">
            <v>Profesional Costos y Presup.</v>
          </cell>
          <cell r="C19" t="str">
            <v>DIA</v>
          </cell>
          <cell r="D19">
            <v>11</v>
          </cell>
          <cell r="E19">
            <v>0</v>
          </cell>
          <cell r="F19">
            <v>0.18333333333333332</v>
          </cell>
          <cell r="G19">
            <v>1</v>
          </cell>
          <cell r="H19">
            <v>0.19</v>
          </cell>
        </row>
        <row r="20">
          <cell r="B20" t="str">
            <v>Especialista en Sostenibilidad</v>
          </cell>
          <cell r="C20" t="str">
            <v>DIA</v>
          </cell>
          <cell r="D20">
            <v>5</v>
          </cell>
          <cell r="E20">
            <v>0</v>
          </cell>
          <cell r="F20">
            <v>8.3333333333333329E-2</v>
          </cell>
          <cell r="G20">
            <v>1</v>
          </cell>
          <cell r="H20">
            <v>0.09</v>
          </cell>
        </row>
        <row r="21">
          <cell r="B21" t="str">
            <v>Esp. Ambiental</v>
          </cell>
          <cell r="C21" t="str">
            <v>DIA</v>
          </cell>
          <cell r="D21">
            <v>12</v>
          </cell>
          <cell r="E21">
            <v>0</v>
          </cell>
          <cell r="F21">
            <v>0.2</v>
          </cell>
          <cell r="G21">
            <v>1</v>
          </cell>
          <cell r="H21">
            <v>0.2</v>
          </cell>
        </row>
        <row r="22">
          <cell r="B22" t="str">
            <v>Trabajador Social</v>
          </cell>
          <cell r="C22" t="str">
            <v>DIA</v>
          </cell>
          <cell r="D22">
            <v>28</v>
          </cell>
          <cell r="E22">
            <v>0</v>
          </cell>
          <cell r="F22">
            <v>0.46666666666666667</v>
          </cell>
          <cell r="G22">
            <v>1</v>
          </cell>
          <cell r="H22">
            <v>0.47000000000000003</v>
          </cell>
        </row>
        <row r="23">
          <cell r="B23" t="str">
            <v>Director de Consultoria</v>
          </cell>
          <cell r="C23" t="str">
            <v>DIA</v>
          </cell>
          <cell r="D23">
            <v>18</v>
          </cell>
          <cell r="E23">
            <v>0</v>
          </cell>
          <cell r="F23">
            <v>0.3</v>
          </cell>
          <cell r="G23">
            <v>1</v>
          </cell>
          <cell r="H23">
            <v>0.3</v>
          </cell>
        </row>
        <row r="24">
          <cell r="B24" t="str">
            <v>Coordinador de Consultoria</v>
          </cell>
          <cell r="C24" t="str">
            <v>DIA</v>
          </cell>
          <cell r="D24">
            <v>60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</row>
        <row r="25">
          <cell r="B25" t="str">
            <v>Contador</v>
          </cell>
          <cell r="C25" t="str">
            <v>DIA</v>
          </cell>
          <cell r="D25">
            <v>3</v>
          </cell>
          <cell r="E25">
            <v>0</v>
          </cell>
          <cell r="F25">
            <v>0.05</v>
          </cell>
          <cell r="G25">
            <v>1</v>
          </cell>
          <cell r="H25">
            <v>0.05</v>
          </cell>
        </row>
        <row r="26">
          <cell r="B26" t="str">
            <v>Revisor Fiscal</v>
          </cell>
          <cell r="C26" t="str">
            <v>DIA</v>
          </cell>
          <cell r="D26">
            <v>3</v>
          </cell>
          <cell r="E26">
            <v>0</v>
          </cell>
          <cell r="F26">
            <v>0.05</v>
          </cell>
          <cell r="G26">
            <v>1</v>
          </cell>
          <cell r="H26">
            <v>0.05</v>
          </cell>
        </row>
        <row r="27">
          <cell r="B27" t="str">
            <v>Asesor Juridico</v>
          </cell>
          <cell r="C27" t="str">
            <v>DIA</v>
          </cell>
          <cell r="D27">
            <v>3</v>
          </cell>
          <cell r="E27">
            <v>0</v>
          </cell>
          <cell r="F27">
            <v>0.05</v>
          </cell>
          <cell r="G27">
            <v>1</v>
          </cell>
          <cell r="H27">
            <v>0.05</v>
          </cell>
        </row>
        <row r="28">
          <cell r="B28" t="str">
            <v>Profesional de Seguridad Industrial</v>
          </cell>
          <cell r="C28" t="str">
            <v>DIA</v>
          </cell>
          <cell r="D28">
            <v>12</v>
          </cell>
          <cell r="E28">
            <v>0</v>
          </cell>
          <cell r="F28">
            <v>0.2</v>
          </cell>
          <cell r="G28">
            <v>1</v>
          </cell>
          <cell r="H28">
            <v>0.2</v>
          </cell>
        </row>
        <row r="29">
          <cell r="B29" t="str">
            <v>Secretaria</v>
          </cell>
          <cell r="C29" t="str">
            <v>DIA</v>
          </cell>
          <cell r="D29">
            <v>3</v>
          </cell>
          <cell r="E29">
            <v>0</v>
          </cell>
          <cell r="F29">
            <v>0.05</v>
          </cell>
          <cell r="G29">
            <v>1</v>
          </cell>
          <cell r="H29">
            <v>0.05</v>
          </cell>
        </row>
        <row r="30">
          <cell r="B30" t="str">
            <v>Mensajero</v>
          </cell>
          <cell r="C30" t="str">
            <v>DIA</v>
          </cell>
          <cell r="D30">
            <v>3</v>
          </cell>
          <cell r="E30">
            <v>0</v>
          </cell>
          <cell r="F30">
            <v>0.05</v>
          </cell>
          <cell r="G30">
            <v>1</v>
          </cell>
          <cell r="H30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47"/>
  <sheetViews>
    <sheetView topLeftCell="A3" zoomScale="95" zoomScaleNormal="95" workbookViewId="0">
      <selection activeCell="J11" sqref="J11"/>
    </sheetView>
  </sheetViews>
  <sheetFormatPr baseColWidth="10" defaultColWidth="10.85546875" defaultRowHeight="11.25" x14ac:dyDescent="0.25"/>
  <cols>
    <col min="1" max="1" width="2" style="95" customWidth="1"/>
    <col min="2" max="2" width="14.140625" style="95" bestFit="1" customWidth="1"/>
    <col min="3" max="3" width="23.140625" style="95" customWidth="1"/>
    <col min="4" max="4" width="18" style="95" customWidth="1"/>
    <col min="5" max="5" width="16.28515625" style="95" customWidth="1"/>
    <col min="6" max="6" width="14.140625" style="95" bestFit="1" customWidth="1"/>
    <col min="7" max="16384" width="10.85546875" style="95"/>
  </cols>
  <sheetData>
    <row r="2" spans="2:5" ht="20.45" customHeight="1" x14ac:dyDescent="0.25">
      <c r="B2" s="117" t="s">
        <v>155</v>
      </c>
      <c r="C2" s="118"/>
      <c r="D2" s="118"/>
      <c r="E2" s="119"/>
    </row>
    <row r="3" spans="2:5" ht="22.5" x14ac:dyDescent="0.25">
      <c r="B3" s="120"/>
      <c r="C3" s="121"/>
      <c r="D3" s="121"/>
      <c r="E3" s="105" t="s">
        <v>153</v>
      </c>
    </row>
    <row r="4" spans="2:5" x14ac:dyDescent="0.25">
      <c r="B4" s="120" t="s">
        <v>88</v>
      </c>
      <c r="C4" s="121"/>
      <c r="D4" s="121"/>
      <c r="E4" s="96" t="e">
        <f>+'PERSONAL ADMINISTRATIVO'!F19:G19</f>
        <v>#VALUE!</v>
      </c>
    </row>
    <row r="5" spans="2:5" x14ac:dyDescent="0.25">
      <c r="B5" s="106" t="s">
        <v>154</v>
      </c>
      <c r="C5" s="107"/>
      <c r="D5" s="107"/>
      <c r="E5" s="105" t="e">
        <f>SUM(E6:E42)</f>
        <v>#VALUE!</v>
      </c>
    </row>
    <row r="6" spans="2:5" ht="22.5" x14ac:dyDescent="0.25">
      <c r="B6" s="96" t="s">
        <v>98</v>
      </c>
      <c r="C6" s="97" t="s">
        <v>99</v>
      </c>
      <c r="D6" s="97" t="s">
        <v>100</v>
      </c>
      <c r="E6" s="103" t="e">
        <f>+'CAÑO SECO'!G49:H49</f>
        <v>#VALUE!</v>
      </c>
    </row>
    <row r="7" spans="2:5" ht="22.5" x14ac:dyDescent="0.25">
      <c r="B7" s="96" t="s">
        <v>98</v>
      </c>
      <c r="C7" s="97" t="s">
        <v>99</v>
      </c>
      <c r="D7" s="97" t="s">
        <v>101</v>
      </c>
      <c r="E7" s="103" t="e">
        <f>+'COCO ARENAL'!G49:H49</f>
        <v>#VALUE!</v>
      </c>
    </row>
    <row r="8" spans="2:5" ht="22.5" x14ac:dyDescent="0.25">
      <c r="B8" s="96" t="s">
        <v>98</v>
      </c>
      <c r="C8" s="97" t="s">
        <v>99</v>
      </c>
      <c r="D8" s="97" t="s">
        <v>102</v>
      </c>
      <c r="E8" s="103" t="e">
        <f>+'PLAYA AGUIRRE'!G49:H49</f>
        <v>#VALUE!</v>
      </c>
    </row>
    <row r="9" spans="2:5" ht="22.5" x14ac:dyDescent="0.25">
      <c r="B9" s="96" t="s">
        <v>98</v>
      </c>
      <c r="C9" s="97" t="s">
        <v>99</v>
      </c>
      <c r="D9" s="97" t="s">
        <v>103</v>
      </c>
      <c r="E9" s="103" t="e">
        <f>+'PLAYA BONITA'!G49:H49</f>
        <v>#VALUE!</v>
      </c>
    </row>
    <row r="10" spans="2:5" ht="22.5" x14ac:dyDescent="0.25">
      <c r="B10" s="96" t="s">
        <v>98</v>
      </c>
      <c r="C10" s="97" t="s">
        <v>99</v>
      </c>
      <c r="D10" s="97" t="s">
        <v>104</v>
      </c>
      <c r="E10" s="103" t="e">
        <f>+REGADERO!G49</f>
        <v>#NAME?</v>
      </c>
    </row>
    <row r="11" spans="2:5" ht="22.5" x14ac:dyDescent="0.25">
      <c r="B11" s="96" t="s">
        <v>98</v>
      </c>
      <c r="C11" s="97" t="s">
        <v>99</v>
      </c>
      <c r="D11" s="97" t="s">
        <v>105</v>
      </c>
      <c r="E11" s="103" t="e">
        <f>+SALAQUISITO!G49</f>
        <v>#NAME?</v>
      </c>
    </row>
    <row r="12" spans="2:5" ht="22.5" x14ac:dyDescent="0.25">
      <c r="B12" s="96" t="s">
        <v>98</v>
      </c>
      <c r="C12" s="97" t="s">
        <v>99</v>
      </c>
      <c r="D12" s="97" t="s">
        <v>106</v>
      </c>
      <c r="E12" s="103" t="e">
        <f>+'VILLA NUEVA TAMBORAL'!G49:H49</f>
        <v>#VALUE!</v>
      </c>
    </row>
    <row r="13" spans="2:5" ht="22.5" x14ac:dyDescent="0.25">
      <c r="B13" s="96" t="s">
        <v>98</v>
      </c>
      <c r="C13" s="97" t="s">
        <v>99</v>
      </c>
      <c r="D13" s="97" t="s">
        <v>107</v>
      </c>
      <c r="E13" s="103" t="e">
        <f>+'SAN JOSÉ TAMBORAL'!G54:H54</f>
        <v>#VALUE!</v>
      </c>
    </row>
    <row r="14" spans="2:5" ht="33.75" x14ac:dyDescent="0.25">
      <c r="B14" s="96" t="s">
        <v>98</v>
      </c>
      <c r="C14" s="97" t="s">
        <v>108</v>
      </c>
      <c r="D14" s="98" t="s">
        <v>109</v>
      </c>
      <c r="E14" s="103" t="e">
        <f>+'NEGRIA-ITSMINA'!G49:H49</f>
        <v>#VALUE!</v>
      </c>
    </row>
    <row r="15" spans="2:5" ht="33.75" x14ac:dyDescent="0.25">
      <c r="B15" s="96" t="s">
        <v>98</v>
      </c>
      <c r="C15" s="97" t="s">
        <v>108</v>
      </c>
      <c r="D15" s="98" t="s">
        <v>110</v>
      </c>
      <c r="E15" s="103" t="e">
        <f>+CHAMBACÚ!G54</f>
        <v>#NAME?</v>
      </c>
    </row>
    <row r="16" spans="2:5" ht="33.75" x14ac:dyDescent="0.25">
      <c r="B16" s="96" t="s">
        <v>98</v>
      </c>
      <c r="C16" s="97" t="s">
        <v>108</v>
      </c>
      <c r="D16" s="98" t="s">
        <v>111</v>
      </c>
      <c r="E16" s="103" t="e">
        <f>+DOIDÓ!G49</f>
        <v>#NAME?</v>
      </c>
    </row>
    <row r="17" spans="2:5" ht="45" x14ac:dyDescent="0.25">
      <c r="B17" s="96" t="s">
        <v>98</v>
      </c>
      <c r="C17" s="97" t="s">
        <v>108</v>
      </c>
      <c r="D17" s="98" t="s">
        <v>112</v>
      </c>
      <c r="E17" s="103" t="e">
        <f>+'PUERTO MURILLO'!G49:H49</f>
        <v>#VALUE!</v>
      </c>
    </row>
    <row r="18" spans="2:5" ht="45" x14ac:dyDescent="0.25">
      <c r="B18" s="96" t="s">
        <v>98</v>
      </c>
      <c r="C18" s="97" t="s">
        <v>108</v>
      </c>
      <c r="D18" s="98" t="s">
        <v>113</v>
      </c>
      <c r="E18" s="103" t="e">
        <f>+NOANAMÁ!G51</f>
        <v>#NAME?</v>
      </c>
    </row>
    <row r="19" spans="2:5" ht="45" x14ac:dyDescent="0.25">
      <c r="B19" s="96" t="s">
        <v>98</v>
      </c>
      <c r="C19" s="97" t="s">
        <v>108</v>
      </c>
      <c r="D19" s="98" t="s">
        <v>114</v>
      </c>
      <c r="E19" s="103" t="e">
        <f>+'SANTA MARÍA'!G50:H50</f>
        <v>#VALUE!</v>
      </c>
    </row>
    <row r="20" spans="2:5" ht="33.75" x14ac:dyDescent="0.25">
      <c r="B20" s="96" t="s">
        <v>98</v>
      </c>
      <c r="C20" s="97" t="s">
        <v>108</v>
      </c>
      <c r="D20" s="98" t="s">
        <v>115</v>
      </c>
      <c r="E20" s="103" t="e">
        <f>+PERRÚ!G49</f>
        <v>#NAME?</v>
      </c>
    </row>
    <row r="21" spans="2:5" ht="33.75" x14ac:dyDescent="0.25">
      <c r="B21" s="96" t="s">
        <v>98</v>
      </c>
      <c r="C21" s="97" t="s">
        <v>108</v>
      </c>
      <c r="D21" s="98" t="s">
        <v>116</v>
      </c>
      <c r="E21" s="103" t="e">
        <f>+TRAPICHE!G49</f>
        <v>#NAME?</v>
      </c>
    </row>
    <row r="22" spans="2:5" ht="33.75" x14ac:dyDescent="0.25">
      <c r="B22" s="96" t="s">
        <v>98</v>
      </c>
      <c r="C22" s="97" t="s">
        <v>108</v>
      </c>
      <c r="D22" s="98" t="s">
        <v>117</v>
      </c>
      <c r="E22" s="103" t="e">
        <f>+POTEDÓ!G54</f>
        <v>#NAME?</v>
      </c>
    </row>
    <row r="23" spans="2:5" ht="33.75" x14ac:dyDescent="0.25">
      <c r="B23" s="96" t="s">
        <v>98</v>
      </c>
      <c r="C23" s="97" t="s">
        <v>108</v>
      </c>
      <c r="D23" s="98" t="s">
        <v>118</v>
      </c>
      <c r="E23" s="103" t="e">
        <f>+'NUEVO AMANECER'!G49:H49</f>
        <v>#VALUE!</v>
      </c>
    </row>
    <row r="24" spans="2:5" ht="33.75" x14ac:dyDescent="0.25">
      <c r="B24" s="96" t="s">
        <v>98</v>
      </c>
      <c r="C24" s="97" t="s">
        <v>108</v>
      </c>
      <c r="D24" s="98" t="s">
        <v>119</v>
      </c>
      <c r="E24" s="103" t="e">
        <f>+COCOBÉ!G50</f>
        <v>#NAME?</v>
      </c>
    </row>
    <row r="25" spans="2:5" ht="56.25" x14ac:dyDescent="0.25">
      <c r="B25" s="96" t="s">
        <v>98</v>
      </c>
      <c r="C25" s="97" t="s">
        <v>108</v>
      </c>
      <c r="D25" s="98" t="s">
        <v>120</v>
      </c>
      <c r="E25" s="103" t="e">
        <f>+CUCURRIPI!G49</f>
        <v>#NAME?</v>
      </c>
    </row>
    <row r="26" spans="2:5" ht="56.25" x14ac:dyDescent="0.25">
      <c r="B26" s="96" t="s">
        <v>98</v>
      </c>
      <c r="C26" s="97" t="s">
        <v>108</v>
      </c>
      <c r="D26" s="98" t="s">
        <v>121</v>
      </c>
      <c r="E26" s="103" t="e">
        <f>+COPAMÁ!G49</f>
        <v>#NAME?</v>
      </c>
    </row>
    <row r="27" spans="2:5" ht="56.25" x14ac:dyDescent="0.25">
      <c r="B27" s="96" t="s">
        <v>98</v>
      </c>
      <c r="C27" s="97" t="s">
        <v>108</v>
      </c>
      <c r="D27" s="98" t="s">
        <v>122</v>
      </c>
      <c r="E27" s="115" t="e">
        <f>+'PTO LIMÓN'!G49:H49</f>
        <v>#VALUE!</v>
      </c>
    </row>
    <row r="28" spans="2:5" ht="45" x14ac:dyDescent="0.25">
      <c r="B28" s="96" t="s">
        <v>98</v>
      </c>
      <c r="C28" s="97" t="s">
        <v>108</v>
      </c>
      <c r="D28" s="98" t="s">
        <v>123</v>
      </c>
      <c r="E28" s="103" t="e">
        <f>+TORDÓ!G49</f>
        <v>#NAME?</v>
      </c>
    </row>
    <row r="29" spans="2:5" ht="56.25" x14ac:dyDescent="0.25">
      <c r="B29" s="96" t="s">
        <v>98</v>
      </c>
      <c r="C29" s="97" t="s">
        <v>108</v>
      </c>
      <c r="D29" s="98" t="s">
        <v>124</v>
      </c>
      <c r="E29" s="103" t="e">
        <f>+GUACHAL!G49</f>
        <v>#NAME?</v>
      </c>
    </row>
    <row r="30" spans="2:5" ht="56.25" x14ac:dyDescent="0.25">
      <c r="B30" s="96" t="s">
        <v>98</v>
      </c>
      <c r="C30" s="97" t="s">
        <v>108</v>
      </c>
      <c r="D30" s="98" t="s">
        <v>125</v>
      </c>
      <c r="E30" s="103" t="e">
        <f>+'CORRIENTE PALO'!G49:H49</f>
        <v>#VALUE!</v>
      </c>
    </row>
    <row r="31" spans="2:5" ht="56.25" x14ac:dyDescent="0.25">
      <c r="B31" s="96" t="s">
        <v>98</v>
      </c>
      <c r="C31" s="97" t="s">
        <v>108</v>
      </c>
      <c r="D31" s="98" t="s">
        <v>126</v>
      </c>
      <c r="E31" s="103" t="e">
        <f>+'PTO MURILLO L.S.'!G49:H49</f>
        <v>#VALUE!</v>
      </c>
    </row>
    <row r="32" spans="2:5" ht="56.25" x14ac:dyDescent="0.25">
      <c r="B32" s="96" t="s">
        <v>98</v>
      </c>
      <c r="C32" s="97" t="s">
        <v>108</v>
      </c>
      <c r="D32" s="98" t="s">
        <v>127</v>
      </c>
      <c r="E32" s="103" t="e">
        <f>+MUGUINDÓ!G49</f>
        <v>#NAME?</v>
      </c>
    </row>
    <row r="33" spans="2:6" ht="56.25" x14ac:dyDescent="0.25">
      <c r="B33" s="96" t="s">
        <v>98</v>
      </c>
      <c r="C33" s="97" t="s">
        <v>108</v>
      </c>
      <c r="D33" s="98" t="s">
        <v>128</v>
      </c>
      <c r="E33" s="103" t="e">
        <f>+TAPARAL!G49</f>
        <v>#NAME?</v>
      </c>
    </row>
    <row r="34" spans="2:6" ht="22.5" x14ac:dyDescent="0.25">
      <c r="B34" s="96" t="s">
        <v>98</v>
      </c>
      <c r="C34" s="97" t="s">
        <v>129</v>
      </c>
      <c r="D34" s="97" t="s">
        <v>130</v>
      </c>
      <c r="E34" s="103" t="e">
        <f>+'JOVÍ-NUQUÍ'!G49:H49</f>
        <v>#VALUE!</v>
      </c>
    </row>
    <row r="35" spans="2:6" ht="22.5" x14ac:dyDescent="0.25">
      <c r="B35" s="96" t="s">
        <v>131</v>
      </c>
      <c r="C35" s="96" t="s">
        <v>132</v>
      </c>
      <c r="D35" s="97" t="s">
        <v>133</v>
      </c>
      <c r="E35" s="115" t="e">
        <f>+CARURÚ!G45</f>
        <v>#NAME?</v>
      </c>
    </row>
    <row r="36" spans="2:6" ht="33.75" x14ac:dyDescent="0.25">
      <c r="B36" s="96" t="s">
        <v>134</v>
      </c>
      <c r="C36" s="97" t="s">
        <v>135</v>
      </c>
      <c r="D36" s="97" t="s">
        <v>136</v>
      </c>
      <c r="E36" s="103" t="e">
        <f>+'RÍO MURINDÓ Y CHAGERADO'!G49:H49</f>
        <v>#VALUE!</v>
      </c>
    </row>
    <row r="37" spans="2:6" ht="33.75" x14ac:dyDescent="0.25">
      <c r="B37" s="96" t="s">
        <v>137</v>
      </c>
      <c r="C37" s="97" t="s">
        <v>138</v>
      </c>
      <c r="D37" s="97" t="s">
        <v>139</v>
      </c>
      <c r="E37" s="103" t="e">
        <f>+'PLAYITA SAN FRANCISCO'!G49:H49</f>
        <v>#VALUE!</v>
      </c>
    </row>
    <row r="38" spans="2:6" ht="22.5" x14ac:dyDescent="0.25">
      <c r="B38" s="99" t="s">
        <v>137</v>
      </c>
      <c r="C38" s="97" t="s">
        <v>138</v>
      </c>
      <c r="D38" s="97" t="s">
        <v>140</v>
      </c>
      <c r="E38" s="103" t="e">
        <f>+NOANAMITO!G49</f>
        <v>#NAME?</v>
      </c>
    </row>
    <row r="39" spans="2:6" ht="22.5" x14ac:dyDescent="0.25">
      <c r="B39" s="96" t="s">
        <v>141</v>
      </c>
      <c r="C39" s="97" t="s">
        <v>142</v>
      </c>
      <c r="D39" s="97" t="s">
        <v>143</v>
      </c>
      <c r="E39" s="103" t="e">
        <f>+CACAHUAL!G50</f>
        <v>#NAME?</v>
      </c>
    </row>
    <row r="40" spans="2:6" ht="33.75" x14ac:dyDescent="0.25">
      <c r="B40" s="96" t="s">
        <v>144</v>
      </c>
      <c r="C40" s="97" t="s">
        <v>145</v>
      </c>
      <c r="D40" s="97" t="s">
        <v>146</v>
      </c>
      <c r="E40" s="104" t="e">
        <f>+'ROBERTO PAYÁN'!G54:H54</f>
        <v>#VALUE!</v>
      </c>
      <c r="F40" s="100"/>
    </row>
    <row r="41" spans="2:6" ht="33.75" x14ac:dyDescent="0.25">
      <c r="B41" s="96" t="s">
        <v>147</v>
      </c>
      <c r="C41" s="97" t="s">
        <v>148</v>
      </c>
      <c r="D41" s="97" t="s">
        <v>149</v>
      </c>
      <c r="E41" s="103" t="e">
        <f>+COYAIMA!G49</f>
        <v>#NAME?</v>
      </c>
    </row>
    <row r="42" spans="2:6" ht="22.5" x14ac:dyDescent="0.25">
      <c r="B42" s="96" t="s">
        <v>150</v>
      </c>
      <c r="C42" s="97" t="s">
        <v>151</v>
      </c>
      <c r="D42" s="97" t="s">
        <v>152</v>
      </c>
      <c r="E42" s="103" t="e">
        <f>+CHIGORODÓ!G49</f>
        <v>#NAME?</v>
      </c>
    </row>
    <row r="43" spans="2:6" x14ac:dyDescent="0.25">
      <c r="B43" s="122" t="s">
        <v>156</v>
      </c>
      <c r="C43" s="122"/>
      <c r="D43" s="122"/>
      <c r="E43" s="116" t="e">
        <f>+E4+E5</f>
        <v>#VALUE!</v>
      </c>
    </row>
    <row r="45" spans="2:6" ht="12" x14ac:dyDescent="0.2">
      <c r="E45" s="102"/>
    </row>
    <row r="47" spans="2:6" x14ac:dyDescent="0.25">
      <c r="E47" s="101"/>
    </row>
  </sheetData>
  <mergeCells count="4">
    <mergeCell ref="B2:E2"/>
    <mergeCell ref="B4:D4"/>
    <mergeCell ref="B3:D3"/>
    <mergeCell ref="B43:D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953"/>
  <sheetViews>
    <sheetView zoomScale="60" zoomScaleNormal="60" workbookViewId="0">
      <selection activeCell="O28" sqref="O28"/>
    </sheetView>
  </sheetViews>
  <sheetFormatPr baseColWidth="10" defaultColWidth="14.42578125" defaultRowHeight="15" customHeight="1" x14ac:dyDescent="0.25"/>
  <cols>
    <col min="1" max="1" width="12.5703125" style="72" customWidth="1"/>
    <col min="2" max="2" width="42.7109375" style="72" customWidth="1"/>
    <col min="3" max="4" width="17.42578125" style="72" customWidth="1"/>
    <col min="5" max="5" width="17.42578125" style="93" customWidth="1"/>
    <col min="6" max="6" width="12.28515625" style="72" customWidth="1"/>
    <col min="7" max="7" width="14.7109375" style="72" customWidth="1"/>
    <col min="8" max="25" width="8.85546875" style="72" customWidth="1"/>
    <col min="26" max="16384" width="14.42578125" style="72"/>
  </cols>
  <sheetData>
    <row r="1" spans="1:25" x14ac:dyDescent="0.25">
      <c r="A1" s="138" t="s">
        <v>94</v>
      </c>
      <c r="B1" s="139"/>
      <c r="C1" s="139"/>
      <c r="D1" s="139"/>
      <c r="E1" s="139"/>
      <c r="F1" s="139"/>
      <c r="G1" s="139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2.75" customHeight="1" x14ac:dyDescent="0.25">
      <c r="A2" s="140" t="s">
        <v>88</v>
      </c>
      <c r="B2" s="141"/>
      <c r="C2" s="141"/>
      <c r="D2" s="141"/>
      <c r="E2" s="141"/>
      <c r="F2" s="141"/>
      <c r="G2" s="142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9.1" customHeight="1" x14ac:dyDescent="0.25">
      <c r="A3" s="73" t="s">
        <v>1</v>
      </c>
      <c r="B3" s="74" t="s">
        <v>85</v>
      </c>
      <c r="C3" s="75" t="s">
        <v>59</v>
      </c>
      <c r="D3" s="75" t="s">
        <v>91</v>
      </c>
      <c r="E3" s="76" t="s">
        <v>92</v>
      </c>
      <c r="F3" s="143" t="s">
        <v>58</v>
      </c>
      <c r="G3" s="12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2.75" customHeight="1" x14ac:dyDescent="0.25">
      <c r="A4" s="77" t="s">
        <v>5</v>
      </c>
      <c r="B4" s="78"/>
      <c r="C4" s="78"/>
      <c r="D4" s="79"/>
      <c r="E4" s="80"/>
      <c r="F4" s="78"/>
      <c r="G4" s="8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2.75" customHeight="1" x14ac:dyDescent="0.25">
      <c r="A5" s="82">
        <f>+VLOOKUP(B5,'[3]PERSONAL REQUERIDO'!$B$5:$H$30,6,FALSE)</f>
        <v>1</v>
      </c>
      <c r="B5" s="83" t="s">
        <v>6</v>
      </c>
      <c r="C5" s="94">
        <v>1</v>
      </c>
      <c r="D5" s="84"/>
      <c r="E5" s="85">
        <v>3</v>
      </c>
      <c r="F5" s="133">
        <f>+C5*D5*E5</f>
        <v>0</v>
      </c>
      <c r="G5" s="125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5" ht="12.75" customHeight="1" x14ac:dyDescent="0.25">
      <c r="A6" s="82">
        <v>1</v>
      </c>
      <c r="B6" s="83" t="s">
        <v>8</v>
      </c>
      <c r="C6" s="94">
        <v>1</v>
      </c>
      <c r="D6" s="84"/>
      <c r="E6" s="85">
        <v>3</v>
      </c>
      <c r="F6" s="133">
        <f t="shared" ref="F6:F11" si="0">+C6*D6*E6</f>
        <v>0</v>
      </c>
      <c r="G6" s="12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ht="12.75" customHeight="1" x14ac:dyDescent="0.25">
      <c r="A7" s="87">
        <v>1</v>
      </c>
      <c r="B7" s="88" t="s">
        <v>9</v>
      </c>
      <c r="C7" s="94">
        <v>1</v>
      </c>
      <c r="D7" s="84"/>
      <c r="E7" s="85">
        <v>3</v>
      </c>
      <c r="F7" s="133">
        <f t="shared" si="0"/>
        <v>0</v>
      </c>
      <c r="G7" s="12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ht="12.75" customHeight="1" x14ac:dyDescent="0.25">
      <c r="A8" s="82">
        <f>+VLOOKUP(B8,'[3]PERSONAL REQUERIDO'!$B$5:$H$30,6,FALSE)</f>
        <v>1</v>
      </c>
      <c r="B8" s="89" t="s">
        <v>26</v>
      </c>
      <c r="C8" s="94">
        <v>1</v>
      </c>
      <c r="D8" s="84"/>
      <c r="E8" s="85">
        <v>3</v>
      </c>
      <c r="F8" s="133">
        <f t="shared" si="0"/>
        <v>0</v>
      </c>
      <c r="G8" s="12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ht="12.75" customHeight="1" x14ac:dyDescent="0.25">
      <c r="A9" s="82">
        <f>+VLOOKUP(B9,'[3]PERSONAL REQUERIDO'!$B$5:$H$30,6,FALSE)</f>
        <v>1</v>
      </c>
      <c r="B9" s="89" t="s">
        <v>27</v>
      </c>
      <c r="C9" s="94">
        <v>1</v>
      </c>
      <c r="D9" s="84"/>
      <c r="E9" s="85">
        <v>3</v>
      </c>
      <c r="F9" s="133">
        <f t="shared" si="0"/>
        <v>0</v>
      </c>
      <c r="G9" s="125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2.75" customHeight="1" x14ac:dyDescent="0.25">
      <c r="A10" s="82">
        <f>+VLOOKUP(B10,'[3]PERSONAL REQUERIDO'!$B$5:$H$30,6,FALSE)</f>
        <v>1</v>
      </c>
      <c r="B10" s="89" t="s">
        <v>36</v>
      </c>
      <c r="C10" s="94">
        <v>1</v>
      </c>
      <c r="D10" s="84"/>
      <c r="E10" s="85">
        <v>3</v>
      </c>
      <c r="F10" s="133">
        <f t="shared" si="0"/>
        <v>0</v>
      </c>
      <c r="G10" s="12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25" ht="12.75" customHeight="1" x14ac:dyDescent="0.25">
      <c r="A11" s="82">
        <f>+VLOOKUP(B11,'[3]PERSONAL REQUERIDO'!$B$5:$H$30,6,FALSE)</f>
        <v>1</v>
      </c>
      <c r="B11" s="89" t="s">
        <v>37</v>
      </c>
      <c r="C11" s="94">
        <v>1</v>
      </c>
      <c r="D11" s="84"/>
      <c r="E11" s="85">
        <v>3</v>
      </c>
      <c r="F11" s="133">
        <f t="shared" si="0"/>
        <v>0</v>
      </c>
      <c r="G11" s="12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25" ht="12.75" customHeight="1" x14ac:dyDescent="0.25">
      <c r="A12" s="134" t="s">
        <v>89</v>
      </c>
      <c r="B12" s="135"/>
      <c r="C12" s="135"/>
      <c r="D12" s="136"/>
      <c r="E12" s="90"/>
      <c r="F12" s="137">
        <f>SUM(F8:G11)</f>
        <v>0</v>
      </c>
      <c r="G12" s="125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 ht="12.75" customHeight="1" x14ac:dyDescent="0.25">
      <c r="A13" s="129" t="s">
        <v>74</v>
      </c>
      <c r="B13" s="124"/>
      <c r="C13" s="124"/>
      <c r="D13" s="125"/>
      <c r="E13" s="91"/>
      <c r="F13" s="130"/>
      <c r="G13" s="12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1:25" ht="12.75" customHeight="1" x14ac:dyDescent="0.25">
      <c r="A14" s="131" t="s">
        <v>90</v>
      </c>
      <c r="B14" s="124"/>
      <c r="C14" s="124"/>
      <c r="D14" s="124"/>
      <c r="E14" s="91"/>
      <c r="F14" s="132">
        <f>+F12*F13</f>
        <v>0</v>
      </c>
      <c r="G14" s="12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 x14ac:dyDescent="0.25">
      <c r="A15" s="123" t="s">
        <v>80</v>
      </c>
      <c r="B15" s="124"/>
      <c r="C15" s="124"/>
      <c r="D15" s="125"/>
      <c r="E15" s="91"/>
      <c r="F15" s="126" t="e">
        <f>+F14*A15</f>
        <v>#VALUE!</v>
      </c>
      <c r="G15" s="125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x14ac:dyDescent="0.25">
      <c r="A16" s="123" t="s">
        <v>83</v>
      </c>
      <c r="B16" s="124"/>
      <c r="C16" s="124"/>
      <c r="D16" s="125"/>
      <c r="E16" s="91"/>
      <c r="F16" s="126" t="e">
        <f>+F14*A16</f>
        <v>#VALUE!</v>
      </c>
      <c r="G16" s="12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 x14ac:dyDescent="0.25">
      <c r="A17" s="123" t="s">
        <v>64</v>
      </c>
      <c r="B17" s="124"/>
      <c r="C17" s="124"/>
      <c r="D17" s="125"/>
      <c r="E17" s="91"/>
      <c r="F17" s="128" t="e">
        <f>+F14+F15+F16</f>
        <v>#VALUE!</v>
      </c>
      <c r="G17" s="125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12.75" customHeight="1" x14ac:dyDescent="0.25">
      <c r="A18" s="123" t="s">
        <v>60</v>
      </c>
      <c r="B18" s="124"/>
      <c r="C18" s="124"/>
      <c r="D18" s="125"/>
      <c r="E18" s="91"/>
      <c r="F18" s="126" t="e">
        <f>+F17*A18</f>
        <v>#VALUE!</v>
      </c>
      <c r="G18" s="125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12.75" customHeight="1" x14ac:dyDescent="0.25">
      <c r="A19" s="127" t="s">
        <v>93</v>
      </c>
      <c r="B19" s="124"/>
      <c r="C19" s="124"/>
      <c r="D19" s="125"/>
      <c r="E19" s="91"/>
      <c r="F19" s="126" t="e">
        <f>+F17+F18</f>
        <v>#VALUE!</v>
      </c>
      <c r="G19" s="125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ht="12.75" customHeight="1" x14ac:dyDescent="0.25">
      <c r="A20" s="71"/>
      <c r="B20" s="71"/>
      <c r="C20" s="71"/>
      <c r="D20" s="71"/>
      <c r="E20" s="92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1:25" ht="12.75" customHeight="1" x14ac:dyDescent="0.25">
      <c r="A21" s="71"/>
      <c r="B21" s="71"/>
      <c r="C21" s="71"/>
      <c r="D21" s="71"/>
      <c r="E21" s="9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2.75" customHeight="1" x14ac:dyDescent="0.25">
      <c r="A22" s="71"/>
      <c r="B22" s="71"/>
      <c r="C22" s="71"/>
      <c r="D22" s="71"/>
      <c r="E22" s="9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2.75" customHeight="1" x14ac:dyDescent="0.25">
      <c r="A23" s="71"/>
      <c r="B23" s="71"/>
      <c r="C23" s="71"/>
      <c r="D23" s="71"/>
      <c r="E23" s="9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12.75" customHeight="1" x14ac:dyDescent="0.25">
      <c r="A24" s="71"/>
      <c r="B24" s="71"/>
      <c r="C24" s="71"/>
      <c r="D24" s="71"/>
      <c r="E24" s="92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pans="1:25" ht="12.75" customHeight="1" x14ac:dyDescent="0.25">
      <c r="A25" s="71"/>
      <c r="B25" s="71"/>
      <c r="C25" s="71"/>
      <c r="D25" s="71"/>
      <c r="E25" s="92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ht="12.75" customHeight="1" x14ac:dyDescent="0.25">
      <c r="A26" s="71"/>
      <c r="B26" s="71"/>
      <c r="C26" s="71"/>
      <c r="D26" s="71"/>
      <c r="E26" s="92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25" ht="12.75" customHeight="1" x14ac:dyDescent="0.25">
      <c r="A27" s="71"/>
      <c r="B27" s="71"/>
      <c r="C27" s="71"/>
      <c r="D27" s="71"/>
      <c r="E27" s="92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pans="1:25" ht="12.75" customHeight="1" x14ac:dyDescent="0.25">
      <c r="A28" s="71"/>
      <c r="B28" s="71"/>
      <c r="C28" s="71"/>
      <c r="D28" s="71"/>
      <c r="E28" s="92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5" ht="12.75" customHeight="1" x14ac:dyDescent="0.25">
      <c r="A29" s="71"/>
      <c r="B29" s="71"/>
      <c r="C29" s="71"/>
      <c r="D29" s="71"/>
      <c r="E29" s="92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pans="1:25" ht="12.75" customHeight="1" x14ac:dyDescent="0.25">
      <c r="A30" s="71"/>
      <c r="B30" s="71"/>
      <c r="C30" s="71"/>
      <c r="D30" s="71"/>
      <c r="E30" s="92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pans="1:25" ht="12.75" customHeight="1" x14ac:dyDescent="0.25">
      <c r="A31" s="71"/>
      <c r="B31" s="71"/>
      <c r="C31" s="71"/>
      <c r="D31" s="71"/>
      <c r="E31" s="92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25" ht="12.75" customHeight="1" x14ac:dyDescent="0.25">
      <c r="A32" s="71"/>
      <c r="B32" s="71"/>
      <c r="C32" s="71"/>
      <c r="D32" s="71"/>
      <c r="E32" s="92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pans="1:25" ht="12.75" customHeight="1" x14ac:dyDescent="0.25">
      <c r="A33" s="71"/>
      <c r="B33" s="71"/>
      <c r="C33" s="71"/>
      <c r="D33" s="71"/>
      <c r="E33" s="92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1:25" ht="12.75" customHeight="1" x14ac:dyDescent="0.25">
      <c r="A34" s="71"/>
      <c r="B34" s="71"/>
      <c r="C34" s="71"/>
      <c r="D34" s="71"/>
      <c r="E34" s="92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pans="1:25" ht="12.75" customHeight="1" x14ac:dyDescent="0.25">
      <c r="A35" s="71"/>
      <c r="B35" s="71"/>
      <c r="C35" s="71"/>
      <c r="D35" s="71"/>
      <c r="E35" s="92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pans="1:25" ht="12.75" customHeight="1" x14ac:dyDescent="0.25">
      <c r="A36" s="71"/>
      <c r="B36" s="71"/>
      <c r="C36" s="71"/>
      <c r="D36" s="71"/>
      <c r="E36" s="92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pans="1:25" ht="12.75" customHeight="1" x14ac:dyDescent="0.25">
      <c r="A37" s="71"/>
      <c r="B37" s="71"/>
      <c r="C37" s="71"/>
      <c r="D37" s="71"/>
      <c r="E37" s="92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pans="1:25" ht="12.75" customHeight="1" x14ac:dyDescent="0.25">
      <c r="A38" s="71"/>
      <c r="B38" s="71"/>
      <c r="C38" s="71"/>
      <c r="D38" s="71"/>
      <c r="E38" s="92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pans="1:25" ht="12.75" customHeight="1" x14ac:dyDescent="0.25">
      <c r="A39" s="71"/>
      <c r="B39" s="71"/>
      <c r="C39" s="71"/>
      <c r="D39" s="71"/>
      <c r="E39" s="92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12.75" customHeight="1" x14ac:dyDescent="0.25">
      <c r="A40" s="71"/>
      <c r="B40" s="71"/>
      <c r="C40" s="71"/>
      <c r="D40" s="71"/>
      <c r="E40" s="92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1:25" ht="12.75" customHeight="1" x14ac:dyDescent="0.25">
      <c r="A41" s="71"/>
      <c r="B41" s="71"/>
      <c r="C41" s="71"/>
      <c r="D41" s="71"/>
      <c r="E41" s="92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pans="1:25" ht="12.75" customHeight="1" x14ac:dyDescent="0.25">
      <c r="A42" s="71"/>
      <c r="B42" s="71"/>
      <c r="C42" s="71"/>
      <c r="D42" s="71"/>
      <c r="E42" s="92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ht="12.75" customHeight="1" x14ac:dyDescent="0.25">
      <c r="A43" s="71"/>
      <c r="B43" s="71"/>
      <c r="C43" s="71"/>
      <c r="D43" s="71"/>
      <c r="E43" s="92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pans="1:25" ht="12.75" customHeight="1" x14ac:dyDescent="0.25">
      <c r="A44" s="71"/>
      <c r="B44" s="71"/>
      <c r="C44" s="71"/>
      <c r="D44" s="71"/>
      <c r="E44" s="92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pans="1:25" ht="12.75" customHeight="1" x14ac:dyDescent="0.25">
      <c r="A45" s="71"/>
      <c r="B45" s="71"/>
      <c r="C45" s="71"/>
      <c r="D45" s="71"/>
      <c r="E45" s="92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pans="1:25" ht="12.75" customHeight="1" x14ac:dyDescent="0.25">
      <c r="A46" s="71"/>
      <c r="B46" s="71"/>
      <c r="C46" s="71"/>
      <c r="D46" s="71"/>
      <c r="E46" s="92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pans="1:25" ht="12.75" customHeight="1" x14ac:dyDescent="0.25">
      <c r="A47" s="71"/>
      <c r="B47" s="71"/>
      <c r="C47" s="71"/>
      <c r="D47" s="71"/>
      <c r="E47" s="92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25" ht="12.75" customHeight="1" x14ac:dyDescent="0.25">
      <c r="A48" s="71"/>
      <c r="B48" s="71"/>
      <c r="C48" s="71"/>
      <c r="D48" s="71"/>
      <c r="E48" s="92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pans="1:25" ht="12.75" customHeight="1" x14ac:dyDescent="0.25">
      <c r="A49" s="71"/>
      <c r="B49" s="71"/>
      <c r="C49" s="71"/>
      <c r="D49" s="71"/>
      <c r="E49" s="92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pans="1:25" ht="12.75" customHeight="1" x14ac:dyDescent="0.25">
      <c r="A50" s="71"/>
      <c r="B50" s="71"/>
      <c r="C50" s="71"/>
      <c r="D50" s="71"/>
      <c r="E50" s="92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pans="1:25" ht="12.75" customHeight="1" x14ac:dyDescent="0.25">
      <c r="A51" s="71"/>
      <c r="B51" s="71"/>
      <c r="C51" s="71"/>
      <c r="D51" s="71"/>
      <c r="E51" s="92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  <row r="52" spans="1:25" ht="12.75" customHeight="1" x14ac:dyDescent="0.25">
      <c r="A52" s="71"/>
      <c r="B52" s="71"/>
      <c r="C52" s="71"/>
      <c r="D52" s="71"/>
      <c r="E52" s="92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</row>
    <row r="53" spans="1:25" ht="12.75" customHeight="1" x14ac:dyDescent="0.25">
      <c r="A53" s="71"/>
      <c r="B53" s="71"/>
      <c r="C53" s="71"/>
      <c r="D53" s="71"/>
      <c r="E53" s="92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pans="1:25" ht="12.75" customHeight="1" x14ac:dyDescent="0.25">
      <c r="A54" s="71"/>
      <c r="B54" s="71"/>
      <c r="C54" s="71"/>
      <c r="D54" s="71"/>
      <c r="E54" s="92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pans="1:25" ht="12.75" customHeight="1" x14ac:dyDescent="0.25">
      <c r="A55" s="71"/>
      <c r="B55" s="71"/>
      <c r="C55" s="71"/>
      <c r="D55" s="71"/>
      <c r="E55" s="92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pans="1:25" ht="12.75" customHeight="1" x14ac:dyDescent="0.25">
      <c r="A56" s="71"/>
      <c r="B56" s="71"/>
      <c r="C56" s="71"/>
      <c r="D56" s="71"/>
      <c r="E56" s="92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pans="1:25" ht="12.75" customHeight="1" x14ac:dyDescent="0.25">
      <c r="A57" s="71"/>
      <c r="B57" s="71"/>
      <c r="C57" s="71"/>
      <c r="D57" s="71"/>
      <c r="E57" s="92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pans="1:25" ht="12.75" customHeight="1" x14ac:dyDescent="0.25">
      <c r="A58" s="71"/>
      <c r="B58" s="71"/>
      <c r="C58" s="71"/>
      <c r="D58" s="71"/>
      <c r="E58" s="92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pans="1:25" ht="12.75" customHeight="1" x14ac:dyDescent="0.25">
      <c r="A59" s="71"/>
      <c r="B59" s="71"/>
      <c r="C59" s="71"/>
      <c r="D59" s="71"/>
      <c r="E59" s="92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pans="1:25" ht="12.75" customHeight="1" x14ac:dyDescent="0.25">
      <c r="A60" s="71"/>
      <c r="B60" s="71"/>
      <c r="C60" s="71"/>
      <c r="D60" s="71"/>
      <c r="E60" s="92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5" ht="12.75" customHeight="1" x14ac:dyDescent="0.25">
      <c r="A61" s="71"/>
      <c r="B61" s="71"/>
      <c r="C61" s="71"/>
      <c r="D61" s="71"/>
      <c r="E61" s="92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pans="1:25" ht="12.75" customHeight="1" x14ac:dyDescent="0.25">
      <c r="A62" s="71"/>
      <c r="B62" s="71"/>
      <c r="C62" s="71"/>
      <c r="D62" s="71"/>
      <c r="E62" s="92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pans="1:25" ht="12.75" customHeight="1" x14ac:dyDescent="0.25">
      <c r="A63" s="71"/>
      <c r="B63" s="71"/>
      <c r="C63" s="71"/>
      <c r="D63" s="71"/>
      <c r="E63" s="9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pans="1:25" ht="12.75" customHeight="1" x14ac:dyDescent="0.25">
      <c r="A64" s="71"/>
      <c r="B64" s="71"/>
      <c r="C64" s="71"/>
      <c r="D64" s="71"/>
      <c r="E64" s="92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5" ht="12.75" customHeight="1" x14ac:dyDescent="0.25">
      <c r="A65" s="71"/>
      <c r="B65" s="71"/>
      <c r="C65" s="71"/>
      <c r="D65" s="71"/>
      <c r="E65" s="92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pans="1:25" ht="12.75" customHeight="1" x14ac:dyDescent="0.25">
      <c r="A66" s="71"/>
      <c r="B66" s="71"/>
      <c r="C66" s="71"/>
      <c r="D66" s="71"/>
      <c r="E66" s="92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pans="1:25" ht="12.75" customHeight="1" x14ac:dyDescent="0.25">
      <c r="A67" s="71"/>
      <c r="B67" s="71"/>
      <c r="C67" s="71"/>
      <c r="D67" s="71"/>
      <c r="E67" s="92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ht="12.75" customHeight="1" x14ac:dyDescent="0.25">
      <c r="A68" s="71"/>
      <c r="B68" s="71"/>
      <c r="C68" s="71"/>
      <c r="D68" s="71"/>
      <c r="E68" s="92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pans="1:25" ht="12.75" customHeight="1" x14ac:dyDescent="0.25">
      <c r="A69" s="71"/>
      <c r="B69" s="71"/>
      <c r="C69" s="71"/>
      <c r="D69" s="71"/>
      <c r="E69" s="92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pans="1:25" ht="12.75" customHeight="1" x14ac:dyDescent="0.25">
      <c r="A70" s="71"/>
      <c r="B70" s="71"/>
      <c r="C70" s="71"/>
      <c r="D70" s="71"/>
      <c r="E70" s="92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pans="1:25" ht="12.75" customHeight="1" x14ac:dyDescent="0.25">
      <c r="A71" s="71"/>
      <c r="B71" s="71"/>
      <c r="C71" s="71"/>
      <c r="D71" s="71"/>
      <c r="E71" s="92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pans="1:25" ht="12.75" customHeight="1" x14ac:dyDescent="0.25">
      <c r="A72" s="71"/>
      <c r="B72" s="71"/>
      <c r="C72" s="71"/>
      <c r="D72" s="71"/>
      <c r="E72" s="92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pans="1:25" ht="12.75" customHeight="1" x14ac:dyDescent="0.25">
      <c r="A73" s="71"/>
      <c r="B73" s="71"/>
      <c r="C73" s="71"/>
      <c r="D73" s="71"/>
      <c r="E73" s="92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pans="1:25" ht="12.75" customHeight="1" x14ac:dyDescent="0.25">
      <c r="A74" s="71"/>
      <c r="B74" s="71"/>
      <c r="C74" s="71"/>
      <c r="D74" s="71"/>
      <c r="E74" s="92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pans="1:25" ht="12.75" customHeight="1" x14ac:dyDescent="0.25">
      <c r="A75" s="71"/>
      <c r="B75" s="71"/>
      <c r="C75" s="71"/>
      <c r="D75" s="71"/>
      <c r="E75" s="92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ht="12.75" customHeight="1" x14ac:dyDescent="0.25">
      <c r="A76" s="71"/>
      <c r="B76" s="71"/>
      <c r="C76" s="71"/>
      <c r="D76" s="71"/>
      <c r="E76" s="92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pans="1:25" ht="12.75" customHeight="1" x14ac:dyDescent="0.25">
      <c r="A77" s="71"/>
      <c r="B77" s="71"/>
      <c r="C77" s="71"/>
      <c r="D77" s="71"/>
      <c r="E77" s="92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2.75" customHeight="1" x14ac:dyDescent="0.25">
      <c r="A78" s="71"/>
      <c r="B78" s="71"/>
      <c r="C78" s="71"/>
      <c r="D78" s="71"/>
      <c r="E78" s="92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pans="1:25" ht="12.75" customHeight="1" x14ac:dyDescent="0.25">
      <c r="A79" s="71"/>
      <c r="B79" s="71"/>
      <c r="C79" s="71"/>
      <c r="D79" s="71"/>
      <c r="E79" s="92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pans="1:25" ht="12.75" customHeight="1" x14ac:dyDescent="0.25">
      <c r="A80" s="71"/>
      <c r="B80" s="71"/>
      <c r="C80" s="71"/>
      <c r="D80" s="71"/>
      <c r="E80" s="92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pans="1:25" ht="12.75" customHeight="1" x14ac:dyDescent="0.25">
      <c r="A81" s="71"/>
      <c r="B81" s="71"/>
      <c r="C81" s="71"/>
      <c r="D81" s="71"/>
      <c r="E81" s="92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pans="1:25" ht="12.75" customHeight="1" x14ac:dyDescent="0.25">
      <c r="A82" s="71"/>
      <c r="B82" s="71"/>
      <c r="C82" s="71"/>
      <c r="D82" s="71"/>
      <c r="E82" s="92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pans="1:25" ht="12.75" customHeight="1" x14ac:dyDescent="0.25">
      <c r="A83" s="71"/>
      <c r="B83" s="71"/>
      <c r="C83" s="71"/>
      <c r="D83" s="71"/>
      <c r="E83" s="92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pans="1:25" ht="12.75" customHeight="1" x14ac:dyDescent="0.25">
      <c r="A84" s="71"/>
      <c r="B84" s="71"/>
      <c r="C84" s="71"/>
      <c r="D84" s="71"/>
      <c r="E84" s="92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pans="1:25" ht="12.75" customHeight="1" x14ac:dyDescent="0.25">
      <c r="A85" s="71"/>
      <c r="B85" s="71"/>
      <c r="C85" s="71"/>
      <c r="D85" s="71"/>
      <c r="E85" s="92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pans="1:25" ht="12.75" customHeight="1" x14ac:dyDescent="0.25">
      <c r="A86" s="71"/>
      <c r="B86" s="71"/>
      <c r="C86" s="71"/>
      <c r="D86" s="71"/>
      <c r="E86" s="92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pans="1:25" ht="12.75" customHeight="1" x14ac:dyDescent="0.25">
      <c r="A87" s="71"/>
      <c r="B87" s="71"/>
      <c r="C87" s="71"/>
      <c r="D87" s="71"/>
      <c r="E87" s="92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pans="1:25" ht="12.75" customHeight="1" x14ac:dyDescent="0.25">
      <c r="A88" s="71"/>
      <c r="B88" s="71"/>
      <c r="C88" s="71"/>
      <c r="D88" s="71"/>
      <c r="E88" s="92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pans="1:25" ht="12.75" customHeight="1" x14ac:dyDescent="0.25">
      <c r="A89" s="71"/>
      <c r="B89" s="71"/>
      <c r="C89" s="71"/>
      <c r="D89" s="71"/>
      <c r="E89" s="92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pans="1:25" ht="12.75" customHeight="1" x14ac:dyDescent="0.25">
      <c r="A90" s="71"/>
      <c r="B90" s="71"/>
      <c r="C90" s="71"/>
      <c r="D90" s="71"/>
      <c r="E90" s="92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pans="1:25" ht="12.75" customHeight="1" x14ac:dyDescent="0.25">
      <c r="A91" s="71"/>
      <c r="B91" s="71"/>
      <c r="C91" s="71"/>
      <c r="D91" s="71"/>
      <c r="E91" s="92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pans="1:25" ht="12.75" customHeight="1" x14ac:dyDescent="0.25">
      <c r="A92" s="71"/>
      <c r="B92" s="71"/>
      <c r="C92" s="71"/>
      <c r="D92" s="71"/>
      <c r="E92" s="92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pans="1:25" ht="12.75" customHeight="1" x14ac:dyDescent="0.25">
      <c r="A93" s="71"/>
      <c r="B93" s="71"/>
      <c r="C93" s="71"/>
      <c r="D93" s="71"/>
      <c r="E93" s="92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pans="1:25" ht="12.75" customHeight="1" x14ac:dyDescent="0.25">
      <c r="A94" s="71"/>
      <c r="B94" s="71"/>
      <c r="C94" s="71"/>
      <c r="D94" s="71"/>
      <c r="E94" s="92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pans="1:25" ht="12.75" customHeight="1" x14ac:dyDescent="0.25">
      <c r="A95" s="71"/>
      <c r="B95" s="71"/>
      <c r="C95" s="71"/>
      <c r="D95" s="71"/>
      <c r="E95" s="92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pans="1:25" ht="12.75" customHeight="1" x14ac:dyDescent="0.25">
      <c r="A96" s="71"/>
      <c r="B96" s="71"/>
      <c r="C96" s="71"/>
      <c r="D96" s="71"/>
      <c r="E96" s="92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pans="1:25" ht="12.75" customHeight="1" x14ac:dyDescent="0.25">
      <c r="A97" s="71"/>
      <c r="B97" s="71"/>
      <c r="C97" s="71"/>
      <c r="D97" s="71"/>
      <c r="E97" s="92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pans="1:25" ht="12.75" customHeight="1" x14ac:dyDescent="0.25">
      <c r="A98" s="71"/>
      <c r="B98" s="71"/>
      <c r="C98" s="71"/>
      <c r="D98" s="71"/>
      <c r="E98" s="92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pans="1:25" ht="12.75" customHeight="1" x14ac:dyDescent="0.25">
      <c r="A99" s="71"/>
      <c r="B99" s="71"/>
      <c r="C99" s="71"/>
      <c r="D99" s="71"/>
      <c r="E99" s="92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pans="1:25" ht="12.75" customHeight="1" x14ac:dyDescent="0.25">
      <c r="A100" s="71"/>
      <c r="B100" s="71"/>
      <c r="C100" s="71"/>
      <c r="D100" s="71"/>
      <c r="E100" s="92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pans="1:25" ht="12.75" customHeight="1" x14ac:dyDescent="0.25">
      <c r="A101" s="71"/>
      <c r="B101" s="71"/>
      <c r="C101" s="71"/>
      <c r="D101" s="71"/>
      <c r="E101" s="92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pans="1:25" ht="12.75" customHeight="1" x14ac:dyDescent="0.25">
      <c r="A102" s="71"/>
      <c r="B102" s="71"/>
      <c r="C102" s="71"/>
      <c r="D102" s="71"/>
      <c r="E102" s="92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pans="1:25" ht="12.75" customHeight="1" x14ac:dyDescent="0.25">
      <c r="A103" s="71"/>
      <c r="B103" s="71"/>
      <c r="C103" s="71"/>
      <c r="D103" s="71"/>
      <c r="E103" s="92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pans="1:25" ht="12.75" customHeight="1" x14ac:dyDescent="0.25">
      <c r="A104" s="71"/>
      <c r="B104" s="71"/>
      <c r="C104" s="71"/>
      <c r="D104" s="71"/>
      <c r="E104" s="92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pans="1:25" ht="12.75" customHeight="1" x14ac:dyDescent="0.25">
      <c r="A105" s="71"/>
      <c r="B105" s="71"/>
      <c r="C105" s="71"/>
      <c r="D105" s="71"/>
      <c r="E105" s="92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pans="1:25" ht="12.75" customHeight="1" x14ac:dyDescent="0.25">
      <c r="A106" s="71"/>
      <c r="B106" s="71"/>
      <c r="C106" s="71"/>
      <c r="D106" s="71"/>
      <c r="E106" s="92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pans="1:25" ht="12.75" customHeight="1" x14ac:dyDescent="0.25">
      <c r="A107" s="71"/>
      <c r="B107" s="71"/>
      <c r="C107" s="71"/>
      <c r="D107" s="71"/>
      <c r="E107" s="92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pans="1:25" ht="12.75" customHeight="1" x14ac:dyDescent="0.25">
      <c r="A108" s="71"/>
      <c r="B108" s="71"/>
      <c r="C108" s="71"/>
      <c r="D108" s="71"/>
      <c r="E108" s="92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pans="1:25" ht="12.75" customHeight="1" x14ac:dyDescent="0.25">
      <c r="A109" s="71"/>
      <c r="B109" s="71"/>
      <c r="C109" s="71"/>
      <c r="D109" s="71"/>
      <c r="E109" s="92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pans="1:25" ht="12.75" customHeight="1" x14ac:dyDescent="0.25">
      <c r="A110" s="71"/>
      <c r="B110" s="71"/>
      <c r="C110" s="71"/>
      <c r="D110" s="71"/>
      <c r="E110" s="92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pans="1:25" ht="12.75" customHeight="1" x14ac:dyDescent="0.25">
      <c r="A111" s="71"/>
      <c r="B111" s="71"/>
      <c r="C111" s="71"/>
      <c r="D111" s="71"/>
      <c r="E111" s="92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pans="1:25" ht="12.75" customHeight="1" x14ac:dyDescent="0.25">
      <c r="A112" s="71"/>
      <c r="B112" s="71"/>
      <c r="C112" s="71"/>
      <c r="D112" s="71"/>
      <c r="E112" s="92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pans="1:25" ht="12.75" customHeight="1" x14ac:dyDescent="0.25">
      <c r="A113" s="71"/>
      <c r="B113" s="71"/>
      <c r="C113" s="71"/>
      <c r="D113" s="71"/>
      <c r="E113" s="92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ht="12.75" customHeight="1" x14ac:dyDescent="0.25">
      <c r="A114" s="71"/>
      <c r="B114" s="71"/>
      <c r="C114" s="71"/>
      <c r="D114" s="71"/>
      <c r="E114" s="92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1:25" ht="12.75" customHeight="1" x14ac:dyDescent="0.25">
      <c r="A115" s="71"/>
      <c r="B115" s="71"/>
      <c r="C115" s="71"/>
      <c r="D115" s="71"/>
      <c r="E115" s="92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1:25" ht="12.75" customHeight="1" x14ac:dyDescent="0.25">
      <c r="A116" s="71"/>
      <c r="B116" s="71"/>
      <c r="C116" s="71"/>
      <c r="D116" s="71"/>
      <c r="E116" s="92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pans="1:25" ht="12.75" customHeight="1" x14ac:dyDescent="0.25">
      <c r="A117" s="71"/>
      <c r="B117" s="71"/>
      <c r="C117" s="71"/>
      <c r="D117" s="71"/>
      <c r="E117" s="92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pans="1:25" ht="12.75" customHeight="1" x14ac:dyDescent="0.25">
      <c r="A118" s="71"/>
      <c r="B118" s="71"/>
      <c r="C118" s="71"/>
      <c r="D118" s="71"/>
      <c r="E118" s="92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pans="1:25" ht="12.75" customHeight="1" x14ac:dyDescent="0.25">
      <c r="A119" s="71"/>
      <c r="B119" s="71"/>
      <c r="C119" s="71"/>
      <c r="D119" s="71"/>
      <c r="E119" s="92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pans="1:25" ht="12.75" customHeight="1" x14ac:dyDescent="0.25">
      <c r="A120" s="71"/>
      <c r="B120" s="71"/>
      <c r="C120" s="71"/>
      <c r="D120" s="71"/>
      <c r="E120" s="92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pans="1:25" ht="12.75" customHeight="1" x14ac:dyDescent="0.25">
      <c r="A121" s="71"/>
      <c r="B121" s="71"/>
      <c r="C121" s="71"/>
      <c r="D121" s="71"/>
      <c r="E121" s="92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pans="1:25" ht="12.75" customHeight="1" x14ac:dyDescent="0.25">
      <c r="A122" s="71"/>
      <c r="B122" s="71"/>
      <c r="C122" s="71"/>
      <c r="D122" s="71"/>
      <c r="E122" s="92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pans="1:25" ht="12.75" customHeight="1" x14ac:dyDescent="0.25">
      <c r="A123" s="71"/>
      <c r="B123" s="71"/>
      <c r="C123" s="71"/>
      <c r="D123" s="71"/>
      <c r="E123" s="92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pans="1:25" ht="12.75" customHeight="1" x14ac:dyDescent="0.25">
      <c r="A124" s="71"/>
      <c r="B124" s="71"/>
      <c r="C124" s="71"/>
      <c r="D124" s="71"/>
      <c r="E124" s="92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pans="1:25" ht="12.75" customHeight="1" x14ac:dyDescent="0.25">
      <c r="A125" s="71"/>
      <c r="B125" s="71"/>
      <c r="C125" s="71"/>
      <c r="D125" s="71"/>
      <c r="E125" s="92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pans="1:25" ht="12.75" customHeight="1" x14ac:dyDescent="0.25">
      <c r="A126" s="71"/>
      <c r="B126" s="71"/>
      <c r="C126" s="71"/>
      <c r="D126" s="71"/>
      <c r="E126" s="92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pans="1:25" ht="12.75" customHeight="1" x14ac:dyDescent="0.25">
      <c r="A127" s="71"/>
      <c r="B127" s="71"/>
      <c r="C127" s="71"/>
      <c r="D127" s="71"/>
      <c r="E127" s="92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pans="1:25" ht="12.75" customHeight="1" x14ac:dyDescent="0.25">
      <c r="A128" s="71"/>
      <c r="B128" s="71"/>
      <c r="C128" s="71"/>
      <c r="D128" s="71"/>
      <c r="E128" s="92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pans="1:25" ht="12.75" customHeight="1" x14ac:dyDescent="0.25">
      <c r="A129" s="71"/>
      <c r="B129" s="71"/>
      <c r="C129" s="71"/>
      <c r="D129" s="71"/>
      <c r="E129" s="92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pans="1:25" ht="12.75" customHeight="1" x14ac:dyDescent="0.25">
      <c r="A130" s="71"/>
      <c r="B130" s="71"/>
      <c r="C130" s="71"/>
      <c r="D130" s="71"/>
      <c r="E130" s="92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pans="1:25" ht="12.75" customHeight="1" x14ac:dyDescent="0.25">
      <c r="A131" s="71"/>
      <c r="B131" s="71"/>
      <c r="C131" s="71"/>
      <c r="D131" s="71"/>
      <c r="E131" s="92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pans="1:25" ht="12.75" customHeight="1" x14ac:dyDescent="0.25">
      <c r="A132" s="71"/>
      <c r="B132" s="71"/>
      <c r="C132" s="71"/>
      <c r="D132" s="71"/>
      <c r="E132" s="92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pans="1:25" ht="12.75" customHeight="1" x14ac:dyDescent="0.25">
      <c r="A133" s="71"/>
      <c r="B133" s="71"/>
      <c r="C133" s="71"/>
      <c r="D133" s="71"/>
      <c r="E133" s="92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pans="1:25" ht="12.75" customHeight="1" x14ac:dyDescent="0.25">
      <c r="A134" s="71"/>
      <c r="B134" s="71"/>
      <c r="C134" s="71"/>
      <c r="D134" s="71"/>
      <c r="E134" s="92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pans="1:25" ht="12.75" customHeight="1" x14ac:dyDescent="0.25">
      <c r="A135" s="71"/>
      <c r="B135" s="71"/>
      <c r="C135" s="71"/>
      <c r="D135" s="71"/>
      <c r="E135" s="92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pans="1:25" ht="12.75" customHeight="1" x14ac:dyDescent="0.25">
      <c r="A136" s="71"/>
      <c r="B136" s="71"/>
      <c r="C136" s="71"/>
      <c r="D136" s="71"/>
      <c r="E136" s="92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pans="1:25" ht="12.75" customHeight="1" x14ac:dyDescent="0.25">
      <c r="A137" s="71"/>
      <c r="B137" s="71"/>
      <c r="C137" s="71"/>
      <c r="D137" s="71"/>
      <c r="E137" s="92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pans="1:25" ht="12.75" customHeight="1" x14ac:dyDescent="0.25">
      <c r="A138" s="71"/>
      <c r="B138" s="71"/>
      <c r="C138" s="71"/>
      <c r="D138" s="71"/>
      <c r="E138" s="92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pans="1:25" ht="12.75" customHeight="1" x14ac:dyDescent="0.25">
      <c r="A139" s="71"/>
      <c r="B139" s="71"/>
      <c r="C139" s="71"/>
      <c r="D139" s="71"/>
      <c r="E139" s="92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pans="1:25" ht="12.75" customHeight="1" x14ac:dyDescent="0.25">
      <c r="A140" s="71"/>
      <c r="B140" s="71"/>
      <c r="C140" s="71"/>
      <c r="D140" s="71"/>
      <c r="E140" s="92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pans="1:25" ht="12.75" customHeight="1" x14ac:dyDescent="0.25">
      <c r="A141" s="71"/>
      <c r="B141" s="71"/>
      <c r="C141" s="71"/>
      <c r="D141" s="71"/>
      <c r="E141" s="92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pans="1:25" ht="12.75" customHeight="1" x14ac:dyDescent="0.25">
      <c r="A142" s="71"/>
      <c r="B142" s="71"/>
      <c r="C142" s="71"/>
      <c r="D142" s="71"/>
      <c r="E142" s="92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pans="1:25" ht="12.75" customHeight="1" x14ac:dyDescent="0.25">
      <c r="A143" s="71"/>
      <c r="B143" s="71"/>
      <c r="C143" s="71"/>
      <c r="D143" s="71"/>
      <c r="E143" s="92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pans="1:25" ht="12.75" customHeight="1" x14ac:dyDescent="0.25">
      <c r="A144" s="71"/>
      <c r="B144" s="71"/>
      <c r="C144" s="71"/>
      <c r="D144" s="71"/>
      <c r="E144" s="92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pans="1:25" ht="12.75" customHeight="1" x14ac:dyDescent="0.25">
      <c r="A145" s="71"/>
      <c r="B145" s="71"/>
      <c r="C145" s="71"/>
      <c r="D145" s="71"/>
      <c r="E145" s="92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pans="1:25" ht="12.75" customHeight="1" x14ac:dyDescent="0.25">
      <c r="A146" s="71"/>
      <c r="B146" s="71"/>
      <c r="C146" s="71"/>
      <c r="D146" s="71"/>
      <c r="E146" s="92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1:25" ht="12.75" customHeight="1" x14ac:dyDescent="0.25">
      <c r="A147" s="71"/>
      <c r="B147" s="71"/>
      <c r="C147" s="71"/>
      <c r="D147" s="71"/>
      <c r="E147" s="92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1:25" ht="12.75" customHeight="1" x14ac:dyDescent="0.25">
      <c r="A148" s="71"/>
      <c r="B148" s="71"/>
      <c r="C148" s="71"/>
      <c r="D148" s="71"/>
      <c r="E148" s="92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1:25" ht="12.75" customHeight="1" x14ac:dyDescent="0.25">
      <c r="A149" s="71"/>
      <c r="B149" s="71"/>
      <c r="C149" s="71"/>
      <c r="D149" s="71"/>
      <c r="E149" s="92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pans="1:25" ht="12.75" customHeight="1" x14ac:dyDescent="0.25">
      <c r="A150" s="71"/>
      <c r="B150" s="71"/>
      <c r="C150" s="71"/>
      <c r="D150" s="71"/>
      <c r="E150" s="92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1:25" ht="12.75" customHeight="1" x14ac:dyDescent="0.25">
      <c r="A151" s="71"/>
      <c r="B151" s="71"/>
      <c r="C151" s="71"/>
      <c r="D151" s="71"/>
      <c r="E151" s="92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pans="1:25" ht="12.75" customHeight="1" x14ac:dyDescent="0.25">
      <c r="A152" s="71"/>
      <c r="B152" s="71"/>
      <c r="C152" s="71"/>
      <c r="D152" s="71"/>
      <c r="E152" s="92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1:25" ht="12.75" customHeight="1" x14ac:dyDescent="0.25">
      <c r="A153" s="71"/>
      <c r="B153" s="71"/>
      <c r="C153" s="71"/>
      <c r="D153" s="71"/>
      <c r="E153" s="92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pans="1:25" ht="12.75" customHeight="1" x14ac:dyDescent="0.25">
      <c r="A154" s="71"/>
      <c r="B154" s="71"/>
      <c r="C154" s="71"/>
      <c r="D154" s="71"/>
      <c r="E154" s="92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pans="1:25" ht="12.75" customHeight="1" x14ac:dyDescent="0.25">
      <c r="A155" s="71"/>
      <c r="B155" s="71"/>
      <c r="C155" s="71"/>
      <c r="D155" s="71"/>
      <c r="E155" s="92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1:25" ht="12.75" customHeight="1" x14ac:dyDescent="0.25">
      <c r="A156" s="71"/>
      <c r="B156" s="71"/>
      <c r="C156" s="71"/>
      <c r="D156" s="71"/>
      <c r="E156" s="92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1:25" ht="12.75" customHeight="1" x14ac:dyDescent="0.25">
      <c r="A157" s="71"/>
      <c r="B157" s="71"/>
      <c r="C157" s="71"/>
      <c r="D157" s="71"/>
      <c r="E157" s="92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1:25" ht="12.75" customHeight="1" x14ac:dyDescent="0.25">
      <c r="A158" s="71"/>
      <c r="B158" s="71"/>
      <c r="C158" s="71"/>
      <c r="D158" s="71"/>
      <c r="E158" s="92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1:25" ht="12.75" customHeight="1" x14ac:dyDescent="0.25">
      <c r="A159" s="71"/>
      <c r="B159" s="71"/>
      <c r="C159" s="71"/>
      <c r="D159" s="71"/>
      <c r="E159" s="92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1:25" ht="12.75" customHeight="1" x14ac:dyDescent="0.25">
      <c r="A160" s="71"/>
      <c r="B160" s="71"/>
      <c r="C160" s="71"/>
      <c r="D160" s="71"/>
      <c r="E160" s="92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ht="12.75" customHeight="1" x14ac:dyDescent="0.25">
      <c r="A161" s="71"/>
      <c r="B161" s="71"/>
      <c r="C161" s="71"/>
      <c r="D161" s="71"/>
      <c r="E161" s="92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1:25" ht="12.75" customHeight="1" x14ac:dyDescent="0.25">
      <c r="A162" s="71"/>
      <c r="B162" s="71"/>
      <c r="C162" s="71"/>
      <c r="D162" s="71"/>
      <c r="E162" s="92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ht="12.75" customHeight="1" x14ac:dyDescent="0.25">
      <c r="A163" s="71"/>
      <c r="B163" s="71"/>
      <c r="C163" s="71"/>
      <c r="D163" s="71"/>
      <c r="E163" s="92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pans="1:25" ht="12.75" customHeight="1" x14ac:dyDescent="0.25">
      <c r="A164" s="71"/>
      <c r="B164" s="71"/>
      <c r="C164" s="71"/>
      <c r="D164" s="71"/>
      <c r="E164" s="92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pans="1:25" ht="12.75" customHeight="1" x14ac:dyDescent="0.25">
      <c r="A165" s="71"/>
      <c r="B165" s="71"/>
      <c r="C165" s="71"/>
      <c r="D165" s="71"/>
      <c r="E165" s="92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pans="1:25" ht="12.75" customHeight="1" x14ac:dyDescent="0.25">
      <c r="A166" s="71"/>
      <c r="B166" s="71"/>
      <c r="C166" s="71"/>
      <c r="D166" s="71"/>
      <c r="E166" s="92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pans="1:25" ht="12.75" customHeight="1" x14ac:dyDescent="0.25">
      <c r="A167" s="71"/>
      <c r="B167" s="71"/>
      <c r="C167" s="71"/>
      <c r="D167" s="71"/>
      <c r="E167" s="92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pans="1:25" ht="12.75" customHeight="1" x14ac:dyDescent="0.25">
      <c r="A168" s="71"/>
      <c r="B168" s="71"/>
      <c r="C168" s="71"/>
      <c r="D168" s="71"/>
      <c r="E168" s="92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pans="1:25" ht="12.75" customHeight="1" x14ac:dyDescent="0.25">
      <c r="A169" s="71"/>
      <c r="B169" s="71"/>
      <c r="C169" s="71"/>
      <c r="D169" s="71"/>
      <c r="E169" s="92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pans="1:25" ht="12.75" customHeight="1" x14ac:dyDescent="0.25">
      <c r="A170" s="71"/>
      <c r="B170" s="71"/>
      <c r="C170" s="71"/>
      <c r="D170" s="71"/>
      <c r="E170" s="92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pans="1:25" ht="12.75" customHeight="1" x14ac:dyDescent="0.25">
      <c r="A171" s="71"/>
      <c r="B171" s="71"/>
      <c r="C171" s="71"/>
      <c r="D171" s="71"/>
      <c r="E171" s="92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pans="1:25" ht="12.75" customHeight="1" x14ac:dyDescent="0.25">
      <c r="A172" s="71"/>
      <c r="B172" s="71"/>
      <c r="C172" s="71"/>
      <c r="D172" s="71"/>
      <c r="E172" s="92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pans="1:25" ht="12.75" customHeight="1" x14ac:dyDescent="0.25">
      <c r="A173" s="71"/>
      <c r="B173" s="71"/>
      <c r="C173" s="71"/>
      <c r="D173" s="71"/>
      <c r="E173" s="92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pans="1:25" ht="12.75" customHeight="1" x14ac:dyDescent="0.25">
      <c r="A174" s="71"/>
      <c r="B174" s="71"/>
      <c r="C174" s="71"/>
      <c r="D174" s="71"/>
      <c r="E174" s="92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pans="1:25" ht="12.75" customHeight="1" x14ac:dyDescent="0.25">
      <c r="A175" s="71"/>
      <c r="B175" s="71"/>
      <c r="C175" s="71"/>
      <c r="D175" s="71"/>
      <c r="E175" s="92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pans="1:25" ht="12.75" customHeight="1" x14ac:dyDescent="0.25">
      <c r="A176" s="71"/>
      <c r="B176" s="71"/>
      <c r="C176" s="71"/>
      <c r="D176" s="71"/>
      <c r="E176" s="92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pans="1:25" ht="12.75" customHeight="1" x14ac:dyDescent="0.25">
      <c r="A177" s="71"/>
      <c r="B177" s="71"/>
      <c r="C177" s="71"/>
      <c r="D177" s="71"/>
      <c r="E177" s="92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pans="1:25" ht="12.75" customHeight="1" x14ac:dyDescent="0.25">
      <c r="A178" s="71"/>
      <c r="B178" s="71"/>
      <c r="C178" s="71"/>
      <c r="D178" s="71"/>
      <c r="E178" s="92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pans="1:25" ht="12.75" customHeight="1" x14ac:dyDescent="0.25">
      <c r="A179" s="71"/>
      <c r="B179" s="71"/>
      <c r="C179" s="71"/>
      <c r="D179" s="71"/>
      <c r="E179" s="92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pans="1:25" ht="12.75" customHeight="1" x14ac:dyDescent="0.25">
      <c r="A180" s="71"/>
      <c r="B180" s="71"/>
      <c r="C180" s="71"/>
      <c r="D180" s="71"/>
      <c r="E180" s="92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pans="1:25" ht="12.75" customHeight="1" x14ac:dyDescent="0.25">
      <c r="A181" s="71"/>
      <c r="B181" s="71"/>
      <c r="C181" s="71"/>
      <c r="D181" s="71"/>
      <c r="E181" s="92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pans="1:25" ht="12.75" customHeight="1" x14ac:dyDescent="0.25">
      <c r="A182" s="71"/>
      <c r="B182" s="71"/>
      <c r="C182" s="71"/>
      <c r="D182" s="71"/>
      <c r="E182" s="92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pans="1:25" ht="12.75" customHeight="1" x14ac:dyDescent="0.25">
      <c r="A183" s="71"/>
      <c r="B183" s="71"/>
      <c r="C183" s="71"/>
      <c r="D183" s="71"/>
      <c r="E183" s="92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pans="1:25" ht="12.75" customHeight="1" x14ac:dyDescent="0.25">
      <c r="A184" s="71"/>
      <c r="B184" s="71"/>
      <c r="C184" s="71"/>
      <c r="D184" s="71"/>
      <c r="E184" s="92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pans="1:25" ht="12.75" customHeight="1" x14ac:dyDescent="0.25">
      <c r="A185" s="71"/>
      <c r="B185" s="71"/>
      <c r="C185" s="71"/>
      <c r="D185" s="71"/>
      <c r="E185" s="92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pans="1:25" ht="12.75" customHeight="1" x14ac:dyDescent="0.25">
      <c r="A186" s="71"/>
      <c r="B186" s="71"/>
      <c r="C186" s="71"/>
      <c r="D186" s="71"/>
      <c r="E186" s="92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5" ht="12.75" customHeight="1" x14ac:dyDescent="0.25">
      <c r="A187" s="71"/>
      <c r="B187" s="71"/>
      <c r="C187" s="71"/>
      <c r="D187" s="71"/>
      <c r="E187" s="92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1:25" ht="12.75" customHeight="1" x14ac:dyDescent="0.25">
      <c r="A188" s="71"/>
      <c r="B188" s="71"/>
      <c r="C188" s="71"/>
      <c r="D188" s="71"/>
      <c r="E188" s="92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pans="1:25" ht="12.75" customHeight="1" x14ac:dyDescent="0.25">
      <c r="A189" s="71"/>
      <c r="B189" s="71"/>
      <c r="C189" s="71"/>
      <c r="D189" s="71"/>
      <c r="E189" s="92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1:25" ht="12.75" customHeight="1" x14ac:dyDescent="0.25">
      <c r="A190" s="71"/>
      <c r="B190" s="71"/>
      <c r="C190" s="71"/>
      <c r="D190" s="71"/>
      <c r="E190" s="92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1:25" ht="12.75" customHeight="1" x14ac:dyDescent="0.25">
      <c r="A191" s="71"/>
      <c r="B191" s="71"/>
      <c r="C191" s="71"/>
      <c r="D191" s="71"/>
      <c r="E191" s="92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1:25" ht="12.75" customHeight="1" x14ac:dyDescent="0.25">
      <c r="A192" s="71"/>
      <c r="B192" s="71"/>
      <c r="C192" s="71"/>
      <c r="D192" s="71"/>
      <c r="E192" s="92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1:25" ht="12.75" customHeight="1" x14ac:dyDescent="0.25">
      <c r="A193" s="71"/>
      <c r="B193" s="71"/>
      <c r="C193" s="71"/>
      <c r="D193" s="71"/>
      <c r="E193" s="92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pans="1:25" ht="12.75" customHeight="1" x14ac:dyDescent="0.25">
      <c r="A194" s="71"/>
      <c r="B194" s="71"/>
      <c r="C194" s="71"/>
      <c r="D194" s="71"/>
      <c r="E194" s="92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pans="1:25" ht="12.75" customHeight="1" x14ac:dyDescent="0.25">
      <c r="A195" s="71"/>
      <c r="B195" s="71"/>
      <c r="C195" s="71"/>
      <c r="D195" s="71"/>
      <c r="E195" s="92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pans="1:25" ht="12.75" customHeight="1" x14ac:dyDescent="0.25">
      <c r="A196" s="71"/>
      <c r="B196" s="71"/>
      <c r="C196" s="71"/>
      <c r="D196" s="71"/>
      <c r="E196" s="92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pans="1:25" ht="12.75" customHeight="1" x14ac:dyDescent="0.25">
      <c r="A197" s="71"/>
      <c r="B197" s="71"/>
      <c r="C197" s="71"/>
      <c r="D197" s="71"/>
      <c r="E197" s="92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pans="1:25" ht="12.75" customHeight="1" x14ac:dyDescent="0.25">
      <c r="A198" s="71"/>
      <c r="B198" s="71"/>
      <c r="C198" s="71"/>
      <c r="D198" s="71"/>
      <c r="E198" s="92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pans="1:25" ht="12.75" customHeight="1" x14ac:dyDescent="0.25">
      <c r="A199" s="71"/>
      <c r="B199" s="71"/>
      <c r="C199" s="71"/>
      <c r="D199" s="71"/>
      <c r="E199" s="92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pans="1:25" ht="12.75" customHeight="1" x14ac:dyDescent="0.25">
      <c r="A200" s="71"/>
      <c r="B200" s="71"/>
      <c r="C200" s="71"/>
      <c r="D200" s="71"/>
      <c r="E200" s="92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pans="1:25" ht="12.75" customHeight="1" x14ac:dyDescent="0.25">
      <c r="A201" s="71"/>
      <c r="B201" s="71"/>
      <c r="C201" s="71"/>
      <c r="D201" s="71"/>
      <c r="E201" s="92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25" ht="12.75" customHeight="1" x14ac:dyDescent="0.25">
      <c r="A202" s="71"/>
      <c r="B202" s="71"/>
      <c r="C202" s="71"/>
      <c r="D202" s="71"/>
      <c r="E202" s="92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25" ht="12.75" customHeight="1" x14ac:dyDescent="0.25">
      <c r="A203" s="71"/>
      <c r="B203" s="71"/>
      <c r="C203" s="71"/>
      <c r="D203" s="71"/>
      <c r="E203" s="92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25" ht="12.75" customHeight="1" x14ac:dyDescent="0.25">
      <c r="A204" s="71"/>
      <c r="B204" s="71"/>
      <c r="C204" s="71"/>
      <c r="D204" s="71"/>
      <c r="E204" s="92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25" ht="12.75" customHeight="1" x14ac:dyDescent="0.25">
      <c r="A205" s="71"/>
      <c r="B205" s="71"/>
      <c r="C205" s="71"/>
      <c r="D205" s="71"/>
      <c r="E205" s="92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25" ht="12.75" customHeight="1" x14ac:dyDescent="0.25">
      <c r="A206" s="71"/>
      <c r="B206" s="71"/>
      <c r="C206" s="71"/>
      <c r="D206" s="71"/>
      <c r="E206" s="92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25" ht="12.75" customHeight="1" x14ac:dyDescent="0.25">
      <c r="A207" s="71"/>
      <c r="B207" s="71"/>
      <c r="C207" s="71"/>
      <c r="D207" s="71"/>
      <c r="E207" s="92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pans="1:25" ht="12.75" customHeight="1" x14ac:dyDescent="0.25">
      <c r="A208" s="71"/>
      <c r="B208" s="71"/>
      <c r="C208" s="71"/>
      <c r="D208" s="71"/>
      <c r="E208" s="92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pans="1:25" ht="12.75" customHeight="1" x14ac:dyDescent="0.25">
      <c r="A209" s="71"/>
      <c r="B209" s="71"/>
      <c r="C209" s="71"/>
      <c r="D209" s="71"/>
      <c r="E209" s="92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ht="12.75" customHeight="1" x14ac:dyDescent="0.25">
      <c r="A210" s="71"/>
      <c r="B210" s="71"/>
      <c r="C210" s="71"/>
      <c r="D210" s="71"/>
      <c r="E210" s="92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ht="12.75" customHeight="1" x14ac:dyDescent="0.25">
      <c r="A211" s="71"/>
      <c r="B211" s="71"/>
      <c r="C211" s="71"/>
      <c r="D211" s="71"/>
      <c r="E211" s="92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ht="12.75" customHeight="1" x14ac:dyDescent="0.25">
      <c r="A212" s="71"/>
      <c r="B212" s="71"/>
      <c r="C212" s="71"/>
      <c r="D212" s="71"/>
      <c r="E212" s="92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ht="12.75" customHeight="1" x14ac:dyDescent="0.25">
      <c r="A213" s="71"/>
      <c r="B213" s="71"/>
      <c r="C213" s="71"/>
      <c r="D213" s="71"/>
      <c r="E213" s="92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ht="12.75" customHeight="1" x14ac:dyDescent="0.25">
      <c r="A214" s="71"/>
      <c r="B214" s="71"/>
      <c r="C214" s="71"/>
      <c r="D214" s="71"/>
      <c r="E214" s="92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ht="12.75" customHeight="1" x14ac:dyDescent="0.25">
      <c r="A215" s="71"/>
      <c r="B215" s="71"/>
      <c r="C215" s="71"/>
      <c r="D215" s="71"/>
      <c r="E215" s="92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ht="12.75" customHeight="1" x14ac:dyDescent="0.25">
      <c r="A216" s="71"/>
      <c r="B216" s="71"/>
      <c r="C216" s="71"/>
      <c r="D216" s="71"/>
      <c r="E216" s="92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ht="12.75" customHeight="1" x14ac:dyDescent="0.25">
      <c r="A217" s="71"/>
      <c r="B217" s="71"/>
      <c r="C217" s="71"/>
      <c r="D217" s="71"/>
      <c r="E217" s="92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ht="12.75" customHeight="1" x14ac:dyDescent="0.25">
      <c r="A218" s="71"/>
      <c r="B218" s="71"/>
      <c r="C218" s="71"/>
      <c r="D218" s="71"/>
      <c r="E218" s="92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ht="12.75" customHeight="1" x14ac:dyDescent="0.25">
      <c r="A219" s="71"/>
      <c r="B219" s="71"/>
      <c r="C219" s="71"/>
      <c r="D219" s="71"/>
      <c r="E219" s="92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ht="12.75" customHeight="1" x14ac:dyDescent="0.25">
      <c r="A220" s="71"/>
      <c r="B220" s="71"/>
      <c r="C220" s="71"/>
      <c r="D220" s="71"/>
      <c r="E220" s="92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ht="12.75" customHeight="1" x14ac:dyDescent="0.25">
      <c r="A221" s="71"/>
      <c r="B221" s="71"/>
      <c r="C221" s="71"/>
      <c r="D221" s="71"/>
      <c r="E221" s="92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ht="12.75" customHeight="1" x14ac:dyDescent="0.25">
      <c r="A222" s="71"/>
      <c r="B222" s="71"/>
      <c r="C222" s="71"/>
      <c r="D222" s="71"/>
      <c r="E222" s="92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1:25" ht="12.75" customHeight="1" x14ac:dyDescent="0.25">
      <c r="A223" s="71"/>
      <c r="B223" s="71"/>
      <c r="C223" s="71"/>
      <c r="D223" s="71"/>
      <c r="E223" s="92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ht="12.75" customHeight="1" x14ac:dyDescent="0.25">
      <c r="A224" s="71"/>
      <c r="B224" s="71"/>
      <c r="C224" s="71"/>
      <c r="D224" s="71"/>
      <c r="E224" s="92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1:25" ht="12.75" customHeight="1" x14ac:dyDescent="0.25">
      <c r="A225" s="71"/>
      <c r="B225" s="71"/>
      <c r="C225" s="71"/>
      <c r="D225" s="71"/>
      <c r="E225" s="92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ht="12.75" customHeight="1" x14ac:dyDescent="0.25">
      <c r="A226" s="71"/>
      <c r="B226" s="71"/>
      <c r="C226" s="71"/>
      <c r="D226" s="71"/>
      <c r="E226" s="92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1:25" ht="12.75" customHeight="1" x14ac:dyDescent="0.25">
      <c r="A227" s="71"/>
      <c r="B227" s="71"/>
      <c r="C227" s="71"/>
      <c r="D227" s="71"/>
      <c r="E227" s="92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1:25" ht="12.75" customHeight="1" x14ac:dyDescent="0.25">
      <c r="A228" s="71"/>
      <c r="B228" s="71"/>
      <c r="C228" s="71"/>
      <c r="D228" s="71"/>
      <c r="E228" s="92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1:25" ht="12.75" customHeight="1" x14ac:dyDescent="0.25">
      <c r="A229" s="71"/>
      <c r="B229" s="71"/>
      <c r="C229" s="71"/>
      <c r="D229" s="71"/>
      <c r="E229" s="92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1:25" ht="12.75" customHeight="1" x14ac:dyDescent="0.25">
      <c r="A230" s="71"/>
      <c r="B230" s="71"/>
      <c r="C230" s="71"/>
      <c r="D230" s="71"/>
      <c r="E230" s="92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1:25" ht="12.75" customHeight="1" x14ac:dyDescent="0.25">
      <c r="A231" s="71"/>
      <c r="B231" s="71"/>
      <c r="C231" s="71"/>
      <c r="D231" s="71"/>
      <c r="E231" s="92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1:25" ht="12.75" customHeight="1" x14ac:dyDescent="0.25">
      <c r="A232" s="71"/>
      <c r="B232" s="71"/>
      <c r="C232" s="71"/>
      <c r="D232" s="71"/>
      <c r="E232" s="92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1:25" ht="12.75" customHeight="1" x14ac:dyDescent="0.25">
      <c r="A233" s="71"/>
      <c r="B233" s="71"/>
      <c r="C233" s="71"/>
      <c r="D233" s="71"/>
      <c r="E233" s="92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1:25" ht="12.75" customHeight="1" x14ac:dyDescent="0.25">
      <c r="A234" s="71"/>
      <c r="B234" s="71"/>
      <c r="C234" s="71"/>
      <c r="D234" s="71"/>
      <c r="E234" s="92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1:25" ht="12.75" customHeight="1" x14ac:dyDescent="0.25">
      <c r="A235" s="71"/>
      <c r="B235" s="71"/>
      <c r="C235" s="71"/>
      <c r="D235" s="71"/>
      <c r="E235" s="92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1:25" ht="12.75" customHeight="1" x14ac:dyDescent="0.25">
      <c r="A236" s="71"/>
      <c r="B236" s="71"/>
      <c r="C236" s="71"/>
      <c r="D236" s="71"/>
      <c r="E236" s="92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1:25" ht="12.75" customHeight="1" x14ac:dyDescent="0.25">
      <c r="A237" s="71"/>
      <c r="B237" s="71"/>
      <c r="C237" s="71"/>
      <c r="D237" s="71"/>
      <c r="E237" s="92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1:25" ht="12.75" customHeight="1" x14ac:dyDescent="0.25">
      <c r="A238" s="71"/>
      <c r="B238" s="71"/>
      <c r="C238" s="71"/>
      <c r="D238" s="71"/>
      <c r="E238" s="92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1:25" ht="12.75" customHeight="1" x14ac:dyDescent="0.25">
      <c r="A239" s="71"/>
      <c r="B239" s="71"/>
      <c r="C239" s="71"/>
      <c r="D239" s="71"/>
      <c r="E239" s="92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1:25" ht="12.75" customHeight="1" x14ac:dyDescent="0.25">
      <c r="A240" s="71"/>
      <c r="B240" s="71"/>
      <c r="C240" s="71"/>
      <c r="D240" s="71"/>
      <c r="E240" s="92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ht="12.75" customHeight="1" x14ac:dyDescent="0.25">
      <c r="A241" s="71"/>
      <c r="B241" s="71"/>
      <c r="C241" s="71"/>
      <c r="D241" s="71"/>
      <c r="E241" s="92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1:25" ht="12.75" customHeight="1" x14ac:dyDescent="0.25">
      <c r="A242" s="71"/>
      <c r="B242" s="71"/>
      <c r="C242" s="71"/>
      <c r="D242" s="71"/>
      <c r="E242" s="92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1:25" ht="12.75" customHeight="1" x14ac:dyDescent="0.25">
      <c r="A243" s="71"/>
      <c r="B243" s="71"/>
      <c r="C243" s="71"/>
      <c r="D243" s="71"/>
      <c r="E243" s="92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1:25" ht="12.75" customHeight="1" x14ac:dyDescent="0.25">
      <c r="A244" s="71"/>
      <c r="B244" s="71"/>
      <c r="C244" s="71"/>
      <c r="D244" s="71"/>
      <c r="E244" s="92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1:25" ht="12.75" customHeight="1" x14ac:dyDescent="0.25">
      <c r="A245" s="71"/>
      <c r="B245" s="71"/>
      <c r="C245" s="71"/>
      <c r="D245" s="71"/>
      <c r="E245" s="92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1:25" ht="12.75" customHeight="1" x14ac:dyDescent="0.25">
      <c r="A246" s="71"/>
      <c r="B246" s="71"/>
      <c r="C246" s="71"/>
      <c r="D246" s="71"/>
      <c r="E246" s="92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1:25" ht="12.75" customHeight="1" x14ac:dyDescent="0.25">
      <c r="A247" s="71"/>
      <c r="B247" s="71"/>
      <c r="C247" s="71"/>
      <c r="D247" s="71"/>
      <c r="E247" s="92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ht="12.75" customHeight="1" x14ac:dyDescent="0.25">
      <c r="A248" s="71"/>
      <c r="B248" s="71"/>
      <c r="C248" s="71"/>
      <c r="D248" s="71"/>
      <c r="E248" s="92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ht="12.75" customHeight="1" x14ac:dyDescent="0.25">
      <c r="A249" s="71"/>
      <c r="B249" s="71"/>
      <c r="C249" s="71"/>
      <c r="D249" s="71"/>
      <c r="E249" s="92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ht="12.75" customHeight="1" x14ac:dyDescent="0.25">
      <c r="A250" s="71"/>
      <c r="B250" s="71"/>
      <c r="C250" s="71"/>
      <c r="D250" s="71"/>
      <c r="E250" s="92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ht="12.75" customHeight="1" x14ac:dyDescent="0.25">
      <c r="A251" s="71"/>
      <c r="B251" s="71"/>
      <c r="C251" s="71"/>
      <c r="D251" s="71"/>
      <c r="E251" s="92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5" ht="12.75" customHeight="1" x14ac:dyDescent="0.25">
      <c r="A252" s="71"/>
      <c r="B252" s="71"/>
      <c r="C252" s="71"/>
      <c r="D252" s="71"/>
      <c r="E252" s="92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1:25" ht="12.75" customHeight="1" x14ac:dyDescent="0.25">
      <c r="A253" s="71"/>
      <c r="B253" s="71"/>
      <c r="C253" s="71"/>
      <c r="D253" s="71"/>
      <c r="E253" s="92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1:25" ht="12.75" customHeight="1" x14ac:dyDescent="0.25">
      <c r="A254" s="71"/>
      <c r="B254" s="71"/>
      <c r="C254" s="71"/>
      <c r="D254" s="71"/>
      <c r="E254" s="92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1:25" ht="12.75" customHeight="1" x14ac:dyDescent="0.25">
      <c r="A255" s="71"/>
      <c r="B255" s="71"/>
      <c r="C255" s="71"/>
      <c r="D255" s="71"/>
      <c r="E255" s="92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1:25" ht="12.75" customHeight="1" x14ac:dyDescent="0.25">
      <c r="A256" s="71"/>
      <c r="B256" s="71"/>
      <c r="C256" s="71"/>
      <c r="D256" s="71"/>
      <c r="E256" s="92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1:25" ht="12.75" customHeight="1" x14ac:dyDescent="0.25">
      <c r="A257" s="71"/>
      <c r="B257" s="71"/>
      <c r="C257" s="71"/>
      <c r="D257" s="71"/>
      <c r="E257" s="92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1:25" ht="12.75" customHeight="1" x14ac:dyDescent="0.25">
      <c r="A258" s="71"/>
      <c r="B258" s="71"/>
      <c r="C258" s="71"/>
      <c r="D258" s="71"/>
      <c r="E258" s="92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1:25" ht="12.75" customHeight="1" x14ac:dyDescent="0.25">
      <c r="A259" s="71"/>
      <c r="B259" s="71"/>
      <c r="C259" s="71"/>
      <c r="D259" s="71"/>
      <c r="E259" s="92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1:25" ht="12.75" customHeight="1" x14ac:dyDescent="0.25">
      <c r="A260" s="71"/>
      <c r="B260" s="71"/>
      <c r="C260" s="71"/>
      <c r="D260" s="71"/>
      <c r="E260" s="92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1:25" ht="12.75" customHeight="1" x14ac:dyDescent="0.25">
      <c r="A261" s="71"/>
      <c r="B261" s="71"/>
      <c r="C261" s="71"/>
      <c r="D261" s="71"/>
      <c r="E261" s="92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1:25" ht="12.75" customHeight="1" x14ac:dyDescent="0.25">
      <c r="A262" s="71"/>
      <c r="B262" s="71"/>
      <c r="C262" s="71"/>
      <c r="D262" s="71"/>
      <c r="E262" s="92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1:25" ht="12.75" customHeight="1" x14ac:dyDescent="0.25">
      <c r="A263" s="71"/>
      <c r="B263" s="71"/>
      <c r="C263" s="71"/>
      <c r="D263" s="71"/>
      <c r="E263" s="92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1:25" ht="12.75" customHeight="1" x14ac:dyDescent="0.25">
      <c r="A264" s="71"/>
      <c r="B264" s="71"/>
      <c r="C264" s="71"/>
      <c r="D264" s="71"/>
      <c r="E264" s="92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1:25" ht="12.75" customHeight="1" x14ac:dyDescent="0.25">
      <c r="A265" s="71"/>
      <c r="B265" s="71"/>
      <c r="C265" s="71"/>
      <c r="D265" s="71"/>
      <c r="E265" s="92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1:25" ht="12.75" customHeight="1" x14ac:dyDescent="0.25">
      <c r="A266" s="71"/>
      <c r="B266" s="71"/>
      <c r="C266" s="71"/>
      <c r="D266" s="71"/>
      <c r="E266" s="92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1:25" ht="12.75" customHeight="1" x14ac:dyDescent="0.25">
      <c r="A267" s="71"/>
      <c r="B267" s="71"/>
      <c r="C267" s="71"/>
      <c r="D267" s="71"/>
      <c r="E267" s="92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1:25" ht="12.75" customHeight="1" x14ac:dyDescent="0.25">
      <c r="A268" s="71"/>
      <c r="B268" s="71"/>
      <c r="C268" s="71"/>
      <c r="D268" s="71"/>
      <c r="E268" s="92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1:25" ht="12.75" customHeight="1" x14ac:dyDescent="0.25">
      <c r="A269" s="71"/>
      <c r="B269" s="71"/>
      <c r="C269" s="71"/>
      <c r="D269" s="71"/>
      <c r="E269" s="92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1:25" ht="12.75" customHeight="1" x14ac:dyDescent="0.25">
      <c r="A270" s="71"/>
      <c r="B270" s="71"/>
      <c r="C270" s="71"/>
      <c r="D270" s="71"/>
      <c r="E270" s="92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1:25" ht="12.75" customHeight="1" x14ac:dyDescent="0.25">
      <c r="A271" s="71"/>
      <c r="B271" s="71"/>
      <c r="C271" s="71"/>
      <c r="D271" s="71"/>
      <c r="E271" s="92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1:25" ht="12.75" customHeight="1" x14ac:dyDescent="0.25">
      <c r="A272" s="71"/>
      <c r="B272" s="71"/>
      <c r="C272" s="71"/>
      <c r="D272" s="71"/>
      <c r="E272" s="92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1:25" ht="12.75" customHeight="1" x14ac:dyDescent="0.25">
      <c r="A273" s="71"/>
      <c r="B273" s="71"/>
      <c r="C273" s="71"/>
      <c r="D273" s="71"/>
      <c r="E273" s="92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1:25" ht="12.75" customHeight="1" x14ac:dyDescent="0.25">
      <c r="A274" s="71"/>
      <c r="B274" s="71"/>
      <c r="C274" s="71"/>
      <c r="D274" s="71"/>
      <c r="E274" s="92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1:25" ht="12.75" customHeight="1" x14ac:dyDescent="0.25">
      <c r="A275" s="71"/>
      <c r="B275" s="71"/>
      <c r="C275" s="71"/>
      <c r="D275" s="71"/>
      <c r="E275" s="92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1:25" ht="12.75" customHeight="1" x14ac:dyDescent="0.25">
      <c r="A276" s="71"/>
      <c r="B276" s="71"/>
      <c r="C276" s="71"/>
      <c r="D276" s="71"/>
      <c r="E276" s="92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1:25" ht="12.75" customHeight="1" x14ac:dyDescent="0.25">
      <c r="A277" s="71"/>
      <c r="B277" s="71"/>
      <c r="C277" s="71"/>
      <c r="D277" s="71"/>
      <c r="E277" s="92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1:25" ht="12.75" customHeight="1" x14ac:dyDescent="0.25">
      <c r="A278" s="71"/>
      <c r="B278" s="71"/>
      <c r="C278" s="71"/>
      <c r="D278" s="71"/>
      <c r="E278" s="92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1:25" ht="12.75" customHeight="1" x14ac:dyDescent="0.25">
      <c r="A279" s="71"/>
      <c r="B279" s="71"/>
      <c r="C279" s="71"/>
      <c r="D279" s="71"/>
      <c r="E279" s="92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1:25" ht="12.75" customHeight="1" x14ac:dyDescent="0.25">
      <c r="A280" s="71"/>
      <c r="B280" s="71"/>
      <c r="C280" s="71"/>
      <c r="D280" s="71"/>
      <c r="E280" s="92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1:25" ht="12.75" customHeight="1" x14ac:dyDescent="0.25">
      <c r="A281" s="71"/>
      <c r="B281" s="71"/>
      <c r="C281" s="71"/>
      <c r="D281" s="71"/>
      <c r="E281" s="92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1:25" ht="12.75" customHeight="1" x14ac:dyDescent="0.25">
      <c r="A282" s="71"/>
      <c r="B282" s="71"/>
      <c r="C282" s="71"/>
      <c r="D282" s="71"/>
      <c r="E282" s="92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ht="12.75" customHeight="1" x14ac:dyDescent="0.25">
      <c r="A283" s="71"/>
      <c r="B283" s="71"/>
      <c r="C283" s="71"/>
      <c r="D283" s="71"/>
      <c r="E283" s="92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1:25" ht="12.75" customHeight="1" x14ac:dyDescent="0.25">
      <c r="A284" s="71"/>
      <c r="B284" s="71"/>
      <c r="C284" s="71"/>
      <c r="D284" s="71"/>
      <c r="E284" s="92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ht="12.75" customHeight="1" x14ac:dyDescent="0.25">
      <c r="A285" s="71"/>
      <c r="B285" s="71"/>
      <c r="C285" s="71"/>
      <c r="D285" s="71"/>
      <c r="E285" s="92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1:25" ht="12.75" customHeight="1" x14ac:dyDescent="0.25">
      <c r="A286" s="71"/>
      <c r="B286" s="71"/>
      <c r="C286" s="71"/>
      <c r="D286" s="71"/>
      <c r="E286" s="92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1:25" ht="12.75" customHeight="1" x14ac:dyDescent="0.25">
      <c r="A287" s="71"/>
      <c r="B287" s="71"/>
      <c r="C287" s="71"/>
      <c r="D287" s="71"/>
      <c r="E287" s="92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1:25" ht="12.75" customHeight="1" x14ac:dyDescent="0.25">
      <c r="A288" s="71"/>
      <c r="B288" s="71"/>
      <c r="C288" s="71"/>
      <c r="D288" s="71"/>
      <c r="E288" s="92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1:25" ht="12.75" customHeight="1" x14ac:dyDescent="0.25">
      <c r="A289" s="71"/>
      <c r="B289" s="71"/>
      <c r="C289" s="71"/>
      <c r="D289" s="71"/>
      <c r="E289" s="92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1:25" ht="12.75" customHeight="1" x14ac:dyDescent="0.25">
      <c r="A290" s="71"/>
      <c r="B290" s="71"/>
      <c r="C290" s="71"/>
      <c r="D290" s="71"/>
      <c r="E290" s="92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1:25" ht="12.75" customHeight="1" x14ac:dyDescent="0.25">
      <c r="A291" s="71"/>
      <c r="B291" s="71"/>
      <c r="C291" s="71"/>
      <c r="D291" s="71"/>
      <c r="E291" s="92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1:25" ht="12.75" customHeight="1" x14ac:dyDescent="0.25">
      <c r="A292" s="71"/>
      <c r="B292" s="71"/>
      <c r="C292" s="71"/>
      <c r="D292" s="71"/>
      <c r="E292" s="92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1:25" ht="12.75" customHeight="1" x14ac:dyDescent="0.25">
      <c r="A293" s="71"/>
      <c r="B293" s="71"/>
      <c r="C293" s="71"/>
      <c r="D293" s="71"/>
      <c r="E293" s="92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1:25" ht="12.75" customHeight="1" x14ac:dyDescent="0.25">
      <c r="A294" s="71"/>
      <c r="B294" s="71"/>
      <c r="C294" s="71"/>
      <c r="D294" s="71"/>
      <c r="E294" s="92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1:25" ht="12.75" customHeight="1" x14ac:dyDescent="0.25">
      <c r="A295" s="71"/>
      <c r="B295" s="71"/>
      <c r="C295" s="71"/>
      <c r="D295" s="71"/>
      <c r="E295" s="92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1:25" ht="12.75" customHeight="1" x14ac:dyDescent="0.25">
      <c r="A296" s="71"/>
      <c r="B296" s="71"/>
      <c r="C296" s="71"/>
      <c r="D296" s="71"/>
      <c r="E296" s="92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1:25" ht="12.75" customHeight="1" x14ac:dyDescent="0.25">
      <c r="A297" s="71"/>
      <c r="B297" s="71"/>
      <c r="C297" s="71"/>
      <c r="D297" s="71"/>
      <c r="E297" s="92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1:25" ht="12.75" customHeight="1" x14ac:dyDescent="0.25">
      <c r="A298" s="71"/>
      <c r="B298" s="71"/>
      <c r="C298" s="71"/>
      <c r="D298" s="71"/>
      <c r="E298" s="92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1:25" ht="12.75" customHeight="1" x14ac:dyDescent="0.25">
      <c r="A299" s="71"/>
      <c r="B299" s="71"/>
      <c r="C299" s="71"/>
      <c r="D299" s="71"/>
      <c r="E299" s="92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1:25" ht="12.75" customHeight="1" x14ac:dyDescent="0.25">
      <c r="A300" s="71"/>
      <c r="B300" s="71"/>
      <c r="C300" s="71"/>
      <c r="D300" s="71"/>
      <c r="E300" s="92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1:25" ht="12.75" customHeight="1" x14ac:dyDescent="0.25">
      <c r="A301" s="71"/>
      <c r="B301" s="71"/>
      <c r="C301" s="71"/>
      <c r="D301" s="71"/>
      <c r="E301" s="92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1:25" ht="12.75" customHeight="1" x14ac:dyDescent="0.25">
      <c r="A302" s="71"/>
      <c r="B302" s="71"/>
      <c r="C302" s="71"/>
      <c r="D302" s="71"/>
      <c r="E302" s="92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1:25" ht="12.75" customHeight="1" x14ac:dyDescent="0.25">
      <c r="A303" s="71"/>
      <c r="B303" s="71"/>
      <c r="C303" s="71"/>
      <c r="D303" s="71"/>
      <c r="E303" s="92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1:25" ht="12.75" customHeight="1" x14ac:dyDescent="0.25">
      <c r="A304" s="71"/>
      <c r="B304" s="71"/>
      <c r="C304" s="71"/>
      <c r="D304" s="71"/>
      <c r="E304" s="92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1:25" ht="12.75" customHeight="1" x14ac:dyDescent="0.25">
      <c r="A305" s="71"/>
      <c r="B305" s="71"/>
      <c r="C305" s="71"/>
      <c r="D305" s="71"/>
      <c r="E305" s="92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1:25" ht="12.75" customHeight="1" x14ac:dyDescent="0.25">
      <c r="A306" s="71"/>
      <c r="B306" s="71"/>
      <c r="C306" s="71"/>
      <c r="D306" s="71"/>
      <c r="E306" s="92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1:25" ht="12.75" customHeight="1" x14ac:dyDescent="0.25">
      <c r="A307" s="71"/>
      <c r="B307" s="71"/>
      <c r="C307" s="71"/>
      <c r="D307" s="71"/>
      <c r="E307" s="92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1:25" ht="12.75" customHeight="1" x14ac:dyDescent="0.25">
      <c r="A308" s="71"/>
      <c r="B308" s="71"/>
      <c r="C308" s="71"/>
      <c r="D308" s="71"/>
      <c r="E308" s="92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1:25" ht="12.75" customHeight="1" x14ac:dyDescent="0.25">
      <c r="A309" s="71"/>
      <c r="B309" s="71"/>
      <c r="C309" s="71"/>
      <c r="D309" s="71"/>
      <c r="E309" s="92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1:25" ht="12.75" customHeight="1" x14ac:dyDescent="0.25">
      <c r="A310" s="71"/>
      <c r="B310" s="71"/>
      <c r="C310" s="71"/>
      <c r="D310" s="71"/>
      <c r="E310" s="92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1:25" ht="12.75" customHeight="1" x14ac:dyDescent="0.25">
      <c r="A311" s="71"/>
      <c r="B311" s="71"/>
      <c r="C311" s="71"/>
      <c r="D311" s="71"/>
      <c r="E311" s="92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1:25" ht="12.75" customHeight="1" x14ac:dyDescent="0.25">
      <c r="A312" s="71"/>
      <c r="B312" s="71"/>
      <c r="C312" s="71"/>
      <c r="D312" s="71"/>
      <c r="E312" s="92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1:25" ht="12.75" customHeight="1" x14ac:dyDescent="0.25">
      <c r="A313" s="71"/>
      <c r="B313" s="71"/>
      <c r="C313" s="71"/>
      <c r="D313" s="71"/>
      <c r="E313" s="92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1:25" ht="12.75" customHeight="1" x14ac:dyDescent="0.25">
      <c r="A314" s="71"/>
      <c r="B314" s="71"/>
      <c r="C314" s="71"/>
      <c r="D314" s="71"/>
      <c r="E314" s="92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pans="1:25" ht="12.75" customHeight="1" x14ac:dyDescent="0.25">
      <c r="A315" s="71"/>
      <c r="B315" s="71"/>
      <c r="C315" s="71"/>
      <c r="D315" s="71"/>
      <c r="E315" s="92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pans="1:25" ht="12.75" customHeight="1" x14ac:dyDescent="0.25">
      <c r="A316" s="71"/>
      <c r="B316" s="71"/>
      <c r="C316" s="71"/>
      <c r="D316" s="71"/>
      <c r="E316" s="92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pans="1:25" ht="12.75" customHeight="1" x14ac:dyDescent="0.25">
      <c r="A317" s="71"/>
      <c r="B317" s="71"/>
      <c r="C317" s="71"/>
      <c r="D317" s="71"/>
      <c r="E317" s="92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pans="1:25" ht="12.75" customHeight="1" x14ac:dyDescent="0.25">
      <c r="A318" s="71"/>
      <c r="B318" s="71"/>
      <c r="C318" s="71"/>
      <c r="D318" s="71"/>
      <c r="E318" s="92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pans="1:25" ht="12.75" customHeight="1" x14ac:dyDescent="0.25">
      <c r="A319" s="71"/>
      <c r="B319" s="71"/>
      <c r="C319" s="71"/>
      <c r="D319" s="71"/>
      <c r="E319" s="92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pans="1:25" ht="12.75" customHeight="1" x14ac:dyDescent="0.25">
      <c r="A320" s="71"/>
      <c r="B320" s="71"/>
      <c r="C320" s="71"/>
      <c r="D320" s="71"/>
      <c r="E320" s="92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pans="1:25" ht="12.75" customHeight="1" x14ac:dyDescent="0.25">
      <c r="A321" s="71"/>
      <c r="B321" s="71"/>
      <c r="C321" s="71"/>
      <c r="D321" s="71"/>
      <c r="E321" s="92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pans="1:25" ht="12.75" customHeight="1" x14ac:dyDescent="0.25">
      <c r="A322" s="71"/>
      <c r="B322" s="71"/>
      <c r="C322" s="71"/>
      <c r="D322" s="71"/>
      <c r="E322" s="92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pans="1:25" ht="12.75" customHeight="1" x14ac:dyDescent="0.25">
      <c r="A323" s="71"/>
      <c r="B323" s="71"/>
      <c r="C323" s="71"/>
      <c r="D323" s="71"/>
      <c r="E323" s="92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1:25" ht="12.75" customHeight="1" x14ac:dyDescent="0.25">
      <c r="A324" s="71"/>
      <c r="B324" s="71"/>
      <c r="C324" s="71"/>
      <c r="D324" s="71"/>
      <c r="E324" s="92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1:25" ht="12.75" customHeight="1" x14ac:dyDescent="0.25">
      <c r="A325" s="71"/>
      <c r="B325" s="71"/>
      <c r="C325" s="71"/>
      <c r="D325" s="71"/>
      <c r="E325" s="92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1:25" ht="12.75" customHeight="1" x14ac:dyDescent="0.25">
      <c r="A326" s="71"/>
      <c r="B326" s="71"/>
      <c r="C326" s="71"/>
      <c r="D326" s="71"/>
      <c r="E326" s="92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pans="1:25" ht="12.75" customHeight="1" x14ac:dyDescent="0.25">
      <c r="A327" s="71"/>
      <c r="B327" s="71"/>
      <c r="C327" s="71"/>
      <c r="D327" s="71"/>
      <c r="E327" s="92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pans="1:25" ht="12.75" customHeight="1" x14ac:dyDescent="0.25">
      <c r="A328" s="71"/>
      <c r="B328" s="71"/>
      <c r="C328" s="71"/>
      <c r="D328" s="71"/>
      <c r="E328" s="92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pans="1:25" ht="12.75" customHeight="1" x14ac:dyDescent="0.25">
      <c r="A329" s="71"/>
      <c r="B329" s="71"/>
      <c r="C329" s="71"/>
      <c r="D329" s="71"/>
      <c r="E329" s="92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pans="1:25" ht="12.75" customHeight="1" x14ac:dyDescent="0.25">
      <c r="A330" s="71"/>
      <c r="B330" s="71"/>
      <c r="C330" s="71"/>
      <c r="D330" s="71"/>
      <c r="E330" s="92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pans="1:25" ht="12.75" customHeight="1" x14ac:dyDescent="0.25">
      <c r="A331" s="71"/>
      <c r="B331" s="71"/>
      <c r="C331" s="71"/>
      <c r="D331" s="71"/>
      <c r="E331" s="92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pans="1:25" ht="12.75" customHeight="1" x14ac:dyDescent="0.25">
      <c r="A332" s="71"/>
      <c r="B332" s="71"/>
      <c r="C332" s="71"/>
      <c r="D332" s="71"/>
      <c r="E332" s="92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pans="1:25" ht="12.75" customHeight="1" x14ac:dyDescent="0.25">
      <c r="A333" s="71"/>
      <c r="B333" s="71"/>
      <c r="C333" s="71"/>
      <c r="D333" s="71"/>
      <c r="E333" s="92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pans="1:25" ht="12.75" customHeight="1" x14ac:dyDescent="0.25">
      <c r="A334" s="71"/>
      <c r="B334" s="71"/>
      <c r="C334" s="71"/>
      <c r="D334" s="71"/>
      <c r="E334" s="92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pans="1:25" ht="12.75" customHeight="1" x14ac:dyDescent="0.25">
      <c r="A335" s="71"/>
      <c r="B335" s="71"/>
      <c r="C335" s="71"/>
      <c r="D335" s="71"/>
      <c r="E335" s="92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pans="1:25" ht="12.75" customHeight="1" x14ac:dyDescent="0.25">
      <c r="A336" s="71"/>
      <c r="B336" s="71"/>
      <c r="C336" s="71"/>
      <c r="D336" s="71"/>
      <c r="E336" s="92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pans="1:25" ht="12.75" customHeight="1" x14ac:dyDescent="0.25">
      <c r="A337" s="71"/>
      <c r="B337" s="71"/>
      <c r="C337" s="71"/>
      <c r="D337" s="71"/>
      <c r="E337" s="92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pans="1:25" ht="12.75" customHeight="1" x14ac:dyDescent="0.25">
      <c r="A338" s="71"/>
      <c r="B338" s="71"/>
      <c r="C338" s="71"/>
      <c r="D338" s="71"/>
      <c r="E338" s="92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pans="1:25" ht="12.75" customHeight="1" x14ac:dyDescent="0.25">
      <c r="A339" s="71"/>
      <c r="B339" s="71"/>
      <c r="C339" s="71"/>
      <c r="D339" s="71"/>
      <c r="E339" s="92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pans="1:25" ht="12.75" customHeight="1" x14ac:dyDescent="0.25">
      <c r="A340" s="71"/>
      <c r="B340" s="71"/>
      <c r="C340" s="71"/>
      <c r="D340" s="71"/>
      <c r="E340" s="92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pans="1:25" ht="12.75" customHeight="1" x14ac:dyDescent="0.25">
      <c r="A341" s="71"/>
      <c r="B341" s="71"/>
      <c r="C341" s="71"/>
      <c r="D341" s="71"/>
      <c r="E341" s="92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pans="1:25" ht="12.75" customHeight="1" x14ac:dyDescent="0.25">
      <c r="A342" s="71"/>
      <c r="B342" s="71"/>
      <c r="C342" s="71"/>
      <c r="D342" s="71"/>
      <c r="E342" s="92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pans="1:25" ht="12.75" customHeight="1" x14ac:dyDescent="0.25">
      <c r="A343" s="71"/>
      <c r="B343" s="71"/>
      <c r="C343" s="71"/>
      <c r="D343" s="71"/>
      <c r="E343" s="92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pans="1:25" ht="12.75" customHeight="1" x14ac:dyDescent="0.25">
      <c r="A344" s="71"/>
      <c r="B344" s="71"/>
      <c r="C344" s="71"/>
      <c r="D344" s="71"/>
      <c r="E344" s="92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pans="1:25" ht="12.75" customHeight="1" x14ac:dyDescent="0.25">
      <c r="A345" s="71"/>
      <c r="B345" s="71"/>
      <c r="C345" s="71"/>
      <c r="D345" s="71"/>
      <c r="E345" s="92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pans="1:25" ht="12.75" customHeight="1" x14ac:dyDescent="0.25">
      <c r="A346" s="71"/>
      <c r="B346" s="71"/>
      <c r="C346" s="71"/>
      <c r="D346" s="71"/>
      <c r="E346" s="92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pans="1:25" ht="12.75" customHeight="1" x14ac:dyDescent="0.25">
      <c r="A347" s="71"/>
      <c r="B347" s="71"/>
      <c r="C347" s="71"/>
      <c r="D347" s="71"/>
      <c r="E347" s="92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pans="1:25" ht="12.75" customHeight="1" x14ac:dyDescent="0.25">
      <c r="A348" s="71"/>
      <c r="B348" s="71"/>
      <c r="C348" s="71"/>
      <c r="D348" s="71"/>
      <c r="E348" s="92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pans="1:25" ht="12.75" customHeight="1" x14ac:dyDescent="0.25">
      <c r="A349" s="71"/>
      <c r="B349" s="71"/>
      <c r="C349" s="71"/>
      <c r="D349" s="71"/>
      <c r="E349" s="92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pans="1:25" ht="12.75" customHeight="1" x14ac:dyDescent="0.25">
      <c r="A350" s="71"/>
      <c r="B350" s="71"/>
      <c r="C350" s="71"/>
      <c r="D350" s="71"/>
      <c r="E350" s="92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pans="1:25" ht="12.75" customHeight="1" x14ac:dyDescent="0.25">
      <c r="A351" s="71"/>
      <c r="B351" s="71"/>
      <c r="C351" s="71"/>
      <c r="D351" s="71"/>
      <c r="E351" s="92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pans="1:25" ht="12.75" customHeight="1" x14ac:dyDescent="0.25">
      <c r="A352" s="71"/>
      <c r="B352" s="71"/>
      <c r="C352" s="71"/>
      <c r="D352" s="71"/>
      <c r="E352" s="92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pans="1:25" ht="12.75" customHeight="1" x14ac:dyDescent="0.25">
      <c r="A353" s="71"/>
      <c r="B353" s="71"/>
      <c r="C353" s="71"/>
      <c r="D353" s="71"/>
      <c r="E353" s="92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pans="1:25" ht="12.75" customHeight="1" x14ac:dyDescent="0.25">
      <c r="A354" s="71"/>
      <c r="B354" s="71"/>
      <c r="C354" s="71"/>
      <c r="D354" s="71"/>
      <c r="E354" s="92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pans="1:25" ht="12.75" customHeight="1" x14ac:dyDescent="0.25">
      <c r="A355" s="71"/>
      <c r="B355" s="71"/>
      <c r="C355" s="71"/>
      <c r="D355" s="71"/>
      <c r="E355" s="92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pans="1:25" ht="12.75" customHeight="1" x14ac:dyDescent="0.25">
      <c r="A356" s="71"/>
      <c r="B356" s="71"/>
      <c r="C356" s="71"/>
      <c r="D356" s="71"/>
      <c r="E356" s="92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pans="1:25" ht="12.75" customHeight="1" x14ac:dyDescent="0.25">
      <c r="A357" s="71"/>
      <c r="B357" s="71"/>
      <c r="C357" s="71"/>
      <c r="D357" s="71"/>
      <c r="E357" s="92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pans="1:25" ht="12.75" customHeight="1" x14ac:dyDescent="0.25">
      <c r="A358" s="71"/>
      <c r="B358" s="71"/>
      <c r="C358" s="71"/>
      <c r="D358" s="71"/>
      <c r="E358" s="92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pans="1:25" ht="12.75" customHeight="1" x14ac:dyDescent="0.25">
      <c r="A359" s="71"/>
      <c r="B359" s="71"/>
      <c r="C359" s="71"/>
      <c r="D359" s="71"/>
      <c r="E359" s="92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pans="1:25" ht="12.75" customHeight="1" x14ac:dyDescent="0.25">
      <c r="A360" s="71"/>
      <c r="B360" s="71"/>
      <c r="C360" s="71"/>
      <c r="D360" s="71"/>
      <c r="E360" s="92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pans="1:25" ht="12.75" customHeight="1" x14ac:dyDescent="0.25">
      <c r="A361" s="71"/>
      <c r="B361" s="71"/>
      <c r="C361" s="71"/>
      <c r="D361" s="71"/>
      <c r="E361" s="92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pans="1:25" ht="12.75" customHeight="1" x14ac:dyDescent="0.25">
      <c r="A362" s="71"/>
      <c r="B362" s="71"/>
      <c r="C362" s="71"/>
      <c r="D362" s="71"/>
      <c r="E362" s="92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pans="1:25" ht="12.75" customHeight="1" x14ac:dyDescent="0.25">
      <c r="A363" s="71"/>
      <c r="B363" s="71"/>
      <c r="C363" s="71"/>
      <c r="D363" s="71"/>
      <c r="E363" s="92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pans="1:25" ht="12.75" customHeight="1" x14ac:dyDescent="0.25">
      <c r="A364" s="71"/>
      <c r="B364" s="71"/>
      <c r="C364" s="71"/>
      <c r="D364" s="71"/>
      <c r="E364" s="92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pans="1:25" ht="12.75" customHeight="1" x14ac:dyDescent="0.25">
      <c r="A365" s="71"/>
      <c r="B365" s="71"/>
      <c r="C365" s="71"/>
      <c r="D365" s="71"/>
      <c r="E365" s="92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pans="1:25" ht="12.75" customHeight="1" x14ac:dyDescent="0.25">
      <c r="A366" s="71"/>
      <c r="B366" s="71"/>
      <c r="C366" s="71"/>
      <c r="D366" s="71"/>
      <c r="E366" s="92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pans="1:25" ht="12.75" customHeight="1" x14ac:dyDescent="0.25">
      <c r="A367" s="71"/>
      <c r="B367" s="71"/>
      <c r="C367" s="71"/>
      <c r="D367" s="71"/>
      <c r="E367" s="92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pans="1:25" ht="12.75" customHeight="1" x14ac:dyDescent="0.25">
      <c r="A368" s="71"/>
      <c r="B368" s="71"/>
      <c r="C368" s="71"/>
      <c r="D368" s="71"/>
      <c r="E368" s="92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pans="1:25" ht="12.75" customHeight="1" x14ac:dyDescent="0.25">
      <c r="A369" s="71"/>
      <c r="B369" s="71"/>
      <c r="C369" s="71"/>
      <c r="D369" s="71"/>
      <c r="E369" s="92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pans="1:25" ht="12.75" customHeight="1" x14ac:dyDescent="0.25">
      <c r="A370" s="71"/>
      <c r="B370" s="71"/>
      <c r="C370" s="71"/>
      <c r="D370" s="71"/>
      <c r="E370" s="92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pans="1:25" ht="12.75" customHeight="1" x14ac:dyDescent="0.25">
      <c r="A371" s="71"/>
      <c r="B371" s="71"/>
      <c r="C371" s="71"/>
      <c r="D371" s="71"/>
      <c r="E371" s="92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pans="1:25" ht="12.75" customHeight="1" x14ac:dyDescent="0.25">
      <c r="A372" s="71"/>
      <c r="B372" s="71"/>
      <c r="C372" s="71"/>
      <c r="D372" s="71"/>
      <c r="E372" s="92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pans="1:25" ht="12.75" customHeight="1" x14ac:dyDescent="0.25">
      <c r="A373" s="71"/>
      <c r="B373" s="71"/>
      <c r="C373" s="71"/>
      <c r="D373" s="71"/>
      <c r="E373" s="92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pans="1:25" ht="12.75" customHeight="1" x14ac:dyDescent="0.25">
      <c r="A374" s="71"/>
      <c r="B374" s="71"/>
      <c r="C374" s="71"/>
      <c r="D374" s="71"/>
      <c r="E374" s="92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pans="1:25" ht="12.75" customHeight="1" x14ac:dyDescent="0.25">
      <c r="A375" s="71"/>
      <c r="B375" s="71"/>
      <c r="C375" s="71"/>
      <c r="D375" s="71"/>
      <c r="E375" s="92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pans="1:25" ht="12.75" customHeight="1" x14ac:dyDescent="0.25">
      <c r="A376" s="71"/>
      <c r="B376" s="71"/>
      <c r="C376" s="71"/>
      <c r="D376" s="71"/>
      <c r="E376" s="92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pans="1:25" ht="12.75" customHeight="1" x14ac:dyDescent="0.25">
      <c r="A377" s="71"/>
      <c r="B377" s="71"/>
      <c r="C377" s="71"/>
      <c r="D377" s="71"/>
      <c r="E377" s="92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pans="1:25" ht="12.75" customHeight="1" x14ac:dyDescent="0.25">
      <c r="A378" s="71"/>
      <c r="B378" s="71"/>
      <c r="C378" s="71"/>
      <c r="D378" s="71"/>
      <c r="E378" s="92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pans="1:25" ht="12.75" customHeight="1" x14ac:dyDescent="0.25">
      <c r="A379" s="71"/>
      <c r="B379" s="71"/>
      <c r="C379" s="71"/>
      <c r="D379" s="71"/>
      <c r="E379" s="92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pans="1:25" ht="12.75" customHeight="1" x14ac:dyDescent="0.25">
      <c r="A380" s="71"/>
      <c r="B380" s="71"/>
      <c r="C380" s="71"/>
      <c r="D380" s="71"/>
      <c r="E380" s="92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pans="1:25" ht="12.75" customHeight="1" x14ac:dyDescent="0.25">
      <c r="A381" s="71"/>
      <c r="B381" s="71"/>
      <c r="C381" s="71"/>
      <c r="D381" s="71"/>
      <c r="E381" s="92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pans="1:25" ht="12.75" customHeight="1" x14ac:dyDescent="0.25">
      <c r="A382" s="71"/>
      <c r="B382" s="71"/>
      <c r="C382" s="71"/>
      <c r="D382" s="71"/>
      <c r="E382" s="92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pans="1:25" ht="12.75" customHeight="1" x14ac:dyDescent="0.25">
      <c r="A383" s="71"/>
      <c r="B383" s="71"/>
      <c r="C383" s="71"/>
      <c r="D383" s="71"/>
      <c r="E383" s="92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pans="1:25" ht="12.75" customHeight="1" x14ac:dyDescent="0.25">
      <c r="A384" s="71"/>
      <c r="B384" s="71"/>
      <c r="C384" s="71"/>
      <c r="D384" s="71"/>
      <c r="E384" s="92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pans="1:25" ht="12.75" customHeight="1" x14ac:dyDescent="0.25">
      <c r="A385" s="71"/>
      <c r="B385" s="71"/>
      <c r="C385" s="71"/>
      <c r="D385" s="71"/>
      <c r="E385" s="92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pans="1:25" ht="12.75" customHeight="1" x14ac:dyDescent="0.25">
      <c r="A386" s="71"/>
      <c r="B386" s="71"/>
      <c r="C386" s="71"/>
      <c r="D386" s="71"/>
      <c r="E386" s="92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pans="1:25" ht="12.75" customHeight="1" x14ac:dyDescent="0.25">
      <c r="A387" s="71"/>
      <c r="B387" s="71"/>
      <c r="C387" s="71"/>
      <c r="D387" s="71"/>
      <c r="E387" s="92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pans="1:25" ht="12.75" customHeight="1" x14ac:dyDescent="0.25">
      <c r="A388" s="71"/>
      <c r="B388" s="71"/>
      <c r="C388" s="71"/>
      <c r="D388" s="71"/>
      <c r="E388" s="92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pans="1:25" ht="12.75" customHeight="1" x14ac:dyDescent="0.25">
      <c r="A389" s="71"/>
      <c r="B389" s="71"/>
      <c r="C389" s="71"/>
      <c r="D389" s="71"/>
      <c r="E389" s="92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pans="1:25" ht="12.75" customHeight="1" x14ac:dyDescent="0.25">
      <c r="A390" s="71"/>
      <c r="B390" s="71"/>
      <c r="C390" s="71"/>
      <c r="D390" s="71"/>
      <c r="E390" s="92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pans="1:25" ht="12.75" customHeight="1" x14ac:dyDescent="0.25">
      <c r="A391" s="71"/>
      <c r="B391" s="71"/>
      <c r="C391" s="71"/>
      <c r="D391" s="71"/>
      <c r="E391" s="92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pans="1:25" ht="12.75" customHeight="1" x14ac:dyDescent="0.25">
      <c r="A392" s="71"/>
      <c r="B392" s="71"/>
      <c r="C392" s="71"/>
      <c r="D392" s="71"/>
      <c r="E392" s="92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pans="1:25" ht="12.75" customHeight="1" x14ac:dyDescent="0.25">
      <c r="A393" s="71"/>
      <c r="B393" s="71"/>
      <c r="C393" s="71"/>
      <c r="D393" s="71"/>
      <c r="E393" s="92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pans="1:25" ht="12.75" customHeight="1" x14ac:dyDescent="0.25">
      <c r="A394" s="71"/>
      <c r="B394" s="71"/>
      <c r="C394" s="71"/>
      <c r="D394" s="71"/>
      <c r="E394" s="92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pans="1:25" ht="12.75" customHeight="1" x14ac:dyDescent="0.25">
      <c r="A395" s="71"/>
      <c r="B395" s="71"/>
      <c r="C395" s="71"/>
      <c r="D395" s="71"/>
      <c r="E395" s="92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pans="1:25" ht="12.75" customHeight="1" x14ac:dyDescent="0.25">
      <c r="A396" s="71"/>
      <c r="B396" s="71"/>
      <c r="C396" s="71"/>
      <c r="D396" s="71"/>
      <c r="E396" s="92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pans="1:25" ht="12.75" customHeight="1" x14ac:dyDescent="0.25">
      <c r="A397" s="71"/>
      <c r="B397" s="71"/>
      <c r="C397" s="71"/>
      <c r="D397" s="71"/>
      <c r="E397" s="92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pans="1:25" ht="12.75" customHeight="1" x14ac:dyDescent="0.25">
      <c r="A398" s="71"/>
      <c r="B398" s="71"/>
      <c r="C398" s="71"/>
      <c r="D398" s="71"/>
      <c r="E398" s="92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pans="1:25" ht="12.75" customHeight="1" x14ac:dyDescent="0.25">
      <c r="A399" s="71"/>
      <c r="B399" s="71"/>
      <c r="C399" s="71"/>
      <c r="D399" s="71"/>
      <c r="E399" s="92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pans="1:25" ht="12.75" customHeight="1" x14ac:dyDescent="0.25">
      <c r="A400" s="71"/>
      <c r="B400" s="71"/>
      <c r="C400" s="71"/>
      <c r="D400" s="71"/>
      <c r="E400" s="92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pans="1:25" ht="12.75" customHeight="1" x14ac:dyDescent="0.25">
      <c r="A401" s="71"/>
      <c r="B401" s="71"/>
      <c r="C401" s="71"/>
      <c r="D401" s="71"/>
      <c r="E401" s="92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pans="1:25" ht="12.75" customHeight="1" x14ac:dyDescent="0.25">
      <c r="A402" s="71"/>
      <c r="B402" s="71"/>
      <c r="C402" s="71"/>
      <c r="D402" s="71"/>
      <c r="E402" s="92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pans="1:25" ht="12.75" customHeight="1" x14ac:dyDescent="0.25">
      <c r="A403" s="71"/>
      <c r="B403" s="71"/>
      <c r="C403" s="71"/>
      <c r="D403" s="71"/>
      <c r="E403" s="92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pans="1:25" ht="12.75" customHeight="1" x14ac:dyDescent="0.25">
      <c r="A404" s="71"/>
      <c r="B404" s="71"/>
      <c r="C404" s="71"/>
      <c r="D404" s="71"/>
      <c r="E404" s="92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pans="1:25" ht="12.75" customHeight="1" x14ac:dyDescent="0.25">
      <c r="A405" s="71"/>
      <c r="B405" s="71"/>
      <c r="C405" s="71"/>
      <c r="D405" s="71"/>
      <c r="E405" s="92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pans="1:25" ht="12.75" customHeight="1" x14ac:dyDescent="0.25">
      <c r="A406" s="71"/>
      <c r="B406" s="71"/>
      <c r="C406" s="71"/>
      <c r="D406" s="71"/>
      <c r="E406" s="92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pans="1:25" ht="12.75" customHeight="1" x14ac:dyDescent="0.25">
      <c r="A407" s="71"/>
      <c r="B407" s="71"/>
      <c r="C407" s="71"/>
      <c r="D407" s="71"/>
      <c r="E407" s="92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pans="1:25" ht="12.75" customHeight="1" x14ac:dyDescent="0.25">
      <c r="A408" s="71"/>
      <c r="B408" s="71"/>
      <c r="C408" s="71"/>
      <c r="D408" s="71"/>
      <c r="E408" s="92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pans="1:25" ht="12.75" customHeight="1" x14ac:dyDescent="0.25">
      <c r="A409" s="71"/>
      <c r="B409" s="71"/>
      <c r="C409" s="71"/>
      <c r="D409" s="71"/>
      <c r="E409" s="92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pans="1:25" ht="12.75" customHeight="1" x14ac:dyDescent="0.25">
      <c r="A410" s="71"/>
      <c r="B410" s="71"/>
      <c r="C410" s="71"/>
      <c r="D410" s="71"/>
      <c r="E410" s="92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pans="1:25" ht="12.75" customHeight="1" x14ac:dyDescent="0.25">
      <c r="A411" s="71"/>
      <c r="B411" s="71"/>
      <c r="C411" s="71"/>
      <c r="D411" s="71"/>
      <c r="E411" s="92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pans="1:25" ht="12.75" customHeight="1" x14ac:dyDescent="0.25">
      <c r="A412" s="71"/>
      <c r="B412" s="71"/>
      <c r="C412" s="71"/>
      <c r="D412" s="71"/>
      <c r="E412" s="92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pans="1:25" ht="12.75" customHeight="1" x14ac:dyDescent="0.25">
      <c r="A413" s="71"/>
      <c r="B413" s="71"/>
      <c r="C413" s="71"/>
      <c r="D413" s="71"/>
      <c r="E413" s="92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pans="1:25" ht="12.75" customHeight="1" x14ac:dyDescent="0.25">
      <c r="A414" s="71"/>
      <c r="B414" s="71"/>
      <c r="C414" s="71"/>
      <c r="D414" s="71"/>
      <c r="E414" s="92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pans="1:25" ht="12.75" customHeight="1" x14ac:dyDescent="0.25">
      <c r="A415" s="71"/>
      <c r="B415" s="71"/>
      <c r="C415" s="71"/>
      <c r="D415" s="71"/>
      <c r="E415" s="92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pans="1:25" ht="12.75" customHeight="1" x14ac:dyDescent="0.25">
      <c r="A416" s="71"/>
      <c r="B416" s="71"/>
      <c r="C416" s="71"/>
      <c r="D416" s="71"/>
      <c r="E416" s="92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pans="1:25" ht="12.75" customHeight="1" x14ac:dyDescent="0.25">
      <c r="A417" s="71"/>
      <c r="B417" s="71"/>
      <c r="C417" s="71"/>
      <c r="D417" s="71"/>
      <c r="E417" s="92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pans="1:25" ht="12.75" customHeight="1" x14ac:dyDescent="0.25">
      <c r="A418" s="71"/>
      <c r="B418" s="71"/>
      <c r="C418" s="71"/>
      <c r="D418" s="71"/>
      <c r="E418" s="92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pans="1:25" ht="12.75" customHeight="1" x14ac:dyDescent="0.25">
      <c r="A419" s="71"/>
      <c r="B419" s="71"/>
      <c r="C419" s="71"/>
      <c r="D419" s="71"/>
      <c r="E419" s="92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pans="1:25" ht="12.75" customHeight="1" x14ac:dyDescent="0.25">
      <c r="A420" s="71"/>
      <c r="B420" s="71"/>
      <c r="C420" s="71"/>
      <c r="D420" s="71"/>
      <c r="E420" s="92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pans="1:25" ht="12.75" customHeight="1" x14ac:dyDescent="0.25">
      <c r="A421" s="71"/>
      <c r="B421" s="71"/>
      <c r="C421" s="71"/>
      <c r="D421" s="71"/>
      <c r="E421" s="92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pans="1:25" ht="12.75" customHeight="1" x14ac:dyDescent="0.25">
      <c r="A422" s="71"/>
      <c r="B422" s="71"/>
      <c r="C422" s="71"/>
      <c r="D422" s="71"/>
      <c r="E422" s="92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pans="1:25" ht="12.75" customHeight="1" x14ac:dyDescent="0.25">
      <c r="A423" s="71"/>
      <c r="B423" s="71"/>
      <c r="C423" s="71"/>
      <c r="D423" s="71"/>
      <c r="E423" s="92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pans="1:25" ht="12.75" customHeight="1" x14ac:dyDescent="0.25">
      <c r="A424" s="71"/>
      <c r="B424" s="71"/>
      <c r="C424" s="71"/>
      <c r="D424" s="71"/>
      <c r="E424" s="92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pans="1:25" ht="12.75" customHeight="1" x14ac:dyDescent="0.25">
      <c r="A425" s="71"/>
      <c r="B425" s="71"/>
      <c r="C425" s="71"/>
      <c r="D425" s="71"/>
      <c r="E425" s="92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pans="1:25" ht="12.75" customHeight="1" x14ac:dyDescent="0.25">
      <c r="A426" s="71"/>
      <c r="B426" s="71"/>
      <c r="C426" s="71"/>
      <c r="D426" s="71"/>
      <c r="E426" s="92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pans="1:25" ht="12.75" customHeight="1" x14ac:dyDescent="0.25">
      <c r="A427" s="71"/>
      <c r="B427" s="71"/>
      <c r="C427" s="71"/>
      <c r="D427" s="71"/>
      <c r="E427" s="92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pans="1:25" ht="12.75" customHeight="1" x14ac:dyDescent="0.25">
      <c r="A428" s="71"/>
      <c r="B428" s="71"/>
      <c r="C428" s="71"/>
      <c r="D428" s="71"/>
      <c r="E428" s="92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pans="1:25" ht="12.75" customHeight="1" x14ac:dyDescent="0.25">
      <c r="A429" s="71"/>
      <c r="B429" s="71"/>
      <c r="C429" s="71"/>
      <c r="D429" s="71"/>
      <c r="E429" s="92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pans="1:25" ht="12.75" customHeight="1" x14ac:dyDescent="0.25">
      <c r="A430" s="71"/>
      <c r="B430" s="71"/>
      <c r="C430" s="71"/>
      <c r="D430" s="71"/>
      <c r="E430" s="92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pans="1:25" ht="12.75" customHeight="1" x14ac:dyDescent="0.25">
      <c r="A431" s="71"/>
      <c r="B431" s="71"/>
      <c r="C431" s="71"/>
      <c r="D431" s="71"/>
      <c r="E431" s="92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pans="1:25" ht="12.75" customHeight="1" x14ac:dyDescent="0.25">
      <c r="A432" s="71"/>
      <c r="B432" s="71"/>
      <c r="C432" s="71"/>
      <c r="D432" s="71"/>
      <c r="E432" s="92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pans="1:25" ht="12.75" customHeight="1" x14ac:dyDescent="0.25">
      <c r="A433" s="71"/>
      <c r="B433" s="71"/>
      <c r="C433" s="71"/>
      <c r="D433" s="71"/>
      <c r="E433" s="92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pans="1:25" ht="12.75" customHeight="1" x14ac:dyDescent="0.25">
      <c r="A434" s="71"/>
      <c r="B434" s="71"/>
      <c r="C434" s="71"/>
      <c r="D434" s="71"/>
      <c r="E434" s="92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pans="1:25" ht="12.75" customHeight="1" x14ac:dyDescent="0.25">
      <c r="A435" s="71"/>
      <c r="B435" s="71"/>
      <c r="C435" s="71"/>
      <c r="D435" s="71"/>
      <c r="E435" s="92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pans="1:25" ht="12.75" customHeight="1" x14ac:dyDescent="0.25">
      <c r="A436" s="71"/>
      <c r="B436" s="71"/>
      <c r="C436" s="71"/>
      <c r="D436" s="71"/>
      <c r="E436" s="92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pans="1:25" ht="12.75" customHeight="1" x14ac:dyDescent="0.25">
      <c r="A437" s="71"/>
      <c r="B437" s="71"/>
      <c r="C437" s="71"/>
      <c r="D437" s="71"/>
      <c r="E437" s="92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pans="1:25" ht="12.75" customHeight="1" x14ac:dyDescent="0.25">
      <c r="A438" s="71"/>
      <c r="B438" s="71"/>
      <c r="C438" s="71"/>
      <c r="D438" s="71"/>
      <c r="E438" s="92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pans="1:25" ht="12.75" customHeight="1" x14ac:dyDescent="0.25">
      <c r="A439" s="71"/>
      <c r="B439" s="71"/>
      <c r="C439" s="71"/>
      <c r="D439" s="71"/>
      <c r="E439" s="92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pans="1:25" ht="12.75" customHeight="1" x14ac:dyDescent="0.25">
      <c r="A440" s="71"/>
      <c r="B440" s="71"/>
      <c r="C440" s="71"/>
      <c r="D440" s="71"/>
      <c r="E440" s="92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pans="1:25" ht="12.75" customHeight="1" x14ac:dyDescent="0.25">
      <c r="A441" s="71"/>
      <c r="B441" s="71"/>
      <c r="C441" s="71"/>
      <c r="D441" s="71"/>
      <c r="E441" s="92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pans="1:25" ht="12.75" customHeight="1" x14ac:dyDescent="0.25">
      <c r="A442" s="71"/>
      <c r="B442" s="71"/>
      <c r="C442" s="71"/>
      <c r="D442" s="71"/>
      <c r="E442" s="92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pans="1:25" ht="12.75" customHeight="1" x14ac:dyDescent="0.25">
      <c r="A443" s="71"/>
      <c r="B443" s="71"/>
      <c r="C443" s="71"/>
      <c r="D443" s="71"/>
      <c r="E443" s="92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pans="1:25" ht="12.75" customHeight="1" x14ac:dyDescent="0.25">
      <c r="A444" s="71"/>
      <c r="B444" s="71"/>
      <c r="C444" s="71"/>
      <c r="D444" s="71"/>
      <c r="E444" s="92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pans="1:25" ht="12.75" customHeight="1" x14ac:dyDescent="0.25">
      <c r="A445" s="71"/>
      <c r="B445" s="71"/>
      <c r="C445" s="71"/>
      <c r="D445" s="71"/>
      <c r="E445" s="92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pans="1:25" ht="12.75" customHeight="1" x14ac:dyDescent="0.25">
      <c r="A446" s="71"/>
      <c r="B446" s="71"/>
      <c r="C446" s="71"/>
      <c r="D446" s="71"/>
      <c r="E446" s="92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pans="1:25" ht="12.75" customHeight="1" x14ac:dyDescent="0.25">
      <c r="A447" s="71"/>
      <c r="B447" s="71"/>
      <c r="C447" s="71"/>
      <c r="D447" s="71"/>
      <c r="E447" s="92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pans="1:25" ht="12.75" customHeight="1" x14ac:dyDescent="0.25">
      <c r="A448" s="71"/>
      <c r="B448" s="71"/>
      <c r="C448" s="71"/>
      <c r="D448" s="71"/>
      <c r="E448" s="92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pans="1:25" ht="12.75" customHeight="1" x14ac:dyDescent="0.25">
      <c r="A449" s="71"/>
      <c r="B449" s="71"/>
      <c r="C449" s="71"/>
      <c r="D449" s="71"/>
      <c r="E449" s="92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pans="1:25" ht="12.75" customHeight="1" x14ac:dyDescent="0.25">
      <c r="A450" s="71"/>
      <c r="B450" s="71"/>
      <c r="C450" s="71"/>
      <c r="D450" s="71"/>
      <c r="E450" s="92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pans="1:25" ht="12.75" customHeight="1" x14ac:dyDescent="0.25">
      <c r="A451" s="71"/>
      <c r="B451" s="71"/>
      <c r="C451" s="71"/>
      <c r="D451" s="71"/>
      <c r="E451" s="92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pans="1:25" ht="12.75" customHeight="1" x14ac:dyDescent="0.25">
      <c r="A452" s="71"/>
      <c r="B452" s="71"/>
      <c r="C452" s="71"/>
      <c r="D452" s="71"/>
      <c r="E452" s="92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pans="1:25" ht="12.75" customHeight="1" x14ac:dyDescent="0.25">
      <c r="A453" s="71"/>
      <c r="B453" s="71"/>
      <c r="C453" s="71"/>
      <c r="D453" s="71"/>
      <c r="E453" s="92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pans="1:25" ht="12.75" customHeight="1" x14ac:dyDescent="0.25">
      <c r="A454" s="71"/>
      <c r="B454" s="71"/>
      <c r="C454" s="71"/>
      <c r="D454" s="71"/>
      <c r="E454" s="92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pans="1:25" ht="12.75" customHeight="1" x14ac:dyDescent="0.25">
      <c r="A455" s="71"/>
      <c r="B455" s="71"/>
      <c r="C455" s="71"/>
      <c r="D455" s="71"/>
      <c r="E455" s="92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pans="1:25" ht="12.75" customHeight="1" x14ac:dyDescent="0.25">
      <c r="A456" s="71"/>
      <c r="B456" s="71"/>
      <c r="C456" s="71"/>
      <c r="D456" s="71"/>
      <c r="E456" s="92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pans="1:25" ht="12.75" customHeight="1" x14ac:dyDescent="0.25">
      <c r="A457" s="71"/>
      <c r="B457" s="71"/>
      <c r="C457" s="71"/>
      <c r="D457" s="71"/>
      <c r="E457" s="92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pans="1:25" ht="12.75" customHeight="1" x14ac:dyDescent="0.25">
      <c r="A458" s="71"/>
      <c r="B458" s="71"/>
      <c r="C458" s="71"/>
      <c r="D458" s="71"/>
      <c r="E458" s="92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pans="1:25" ht="12.75" customHeight="1" x14ac:dyDescent="0.25">
      <c r="A459" s="71"/>
      <c r="B459" s="71"/>
      <c r="C459" s="71"/>
      <c r="D459" s="71"/>
      <c r="E459" s="92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pans="1:25" ht="12.75" customHeight="1" x14ac:dyDescent="0.25">
      <c r="A460" s="71"/>
      <c r="B460" s="71"/>
      <c r="C460" s="71"/>
      <c r="D460" s="71"/>
      <c r="E460" s="92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pans="1:25" ht="12.75" customHeight="1" x14ac:dyDescent="0.25">
      <c r="A461" s="71"/>
      <c r="B461" s="71"/>
      <c r="C461" s="71"/>
      <c r="D461" s="71"/>
      <c r="E461" s="92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pans="1:25" ht="12.75" customHeight="1" x14ac:dyDescent="0.25">
      <c r="A462" s="71"/>
      <c r="B462" s="71"/>
      <c r="C462" s="71"/>
      <c r="D462" s="71"/>
      <c r="E462" s="92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pans="1:25" ht="12.75" customHeight="1" x14ac:dyDescent="0.25">
      <c r="A463" s="71"/>
      <c r="B463" s="71"/>
      <c r="C463" s="71"/>
      <c r="D463" s="71"/>
      <c r="E463" s="92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pans="1:25" ht="12.75" customHeight="1" x14ac:dyDescent="0.25">
      <c r="A464" s="71"/>
      <c r="B464" s="71"/>
      <c r="C464" s="71"/>
      <c r="D464" s="71"/>
      <c r="E464" s="92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pans="1:25" ht="12.75" customHeight="1" x14ac:dyDescent="0.25">
      <c r="A465" s="71"/>
      <c r="B465" s="71"/>
      <c r="C465" s="71"/>
      <c r="D465" s="71"/>
      <c r="E465" s="92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pans="1:25" ht="12.75" customHeight="1" x14ac:dyDescent="0.25">
      <c r="A466" s="71"/>
      <c r="B466" s="71"/>
      <c r="C466" s="71"/>
      <c r="D466" s="71"/>
      <c r="E466" s="92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pans="1:25" ht="12.75" customHeight="1" x14ac:dyDescent="0.25">
      <c r="A467" s="71"/>
      <c r="B467" s="71"/>
      <c r="C467" s="71"/>
      <c r="D467" s="71"/>
      <c r="E467" s="92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pans="1:25" ht="12.75" customHeight="1" x14ac:dyDescent="0.25">
      <c r="A468" s="71"/>
      <c r="B468" s="71"/>
      <c r="C468" s="71"/>
      <c r="D468" s="71"/>
      <c r="E468" s="92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pans="1:25" ht="12.75" customHeight="1" x14ac:dyDescent="0.25">
      <c r="A469" s="71"/>
      <c r="B469" s="71"/>
      <c r="C469" s="71"/>
      <c r="D469" s="71"/>
      <c r="E469" s="92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pans="1:25" ht="12.75" customHeight="1" x14ac:dyDescent="0.25">
      <c r="A470" s="71"/>
      <c r="B470" s="71"/>
      <c r="C470" s="71"/>
      <c r="D470" s="71"/>
      <c r="E470" s="92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pans="1:25" ht="12.75" customHeight="1" x14ac:dyDescent="0.25">
      <c r="A471" s="71"/>
      <c r="B471" s="71"/>
      <c r="C471" s="71"/>
      <c r="D471" s="71"/>
      <c r="E471" s="92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pans="1:25" ht="12.75" customHeight="1" x14ac:dyDescent="0.25">
      <c r="A472" s="71"/>
      <c r="B472" s="71"/>
      <c r="C472" s="71"/>
      <c r="D472" s="71"/>
      <c r="E472" s="92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pans="1:25" ht="12.75" customHeight="1" x14ac:dyDescent="0.25">
      <c r="A473" s="71"/>
      <c r="B473" s="71"/>
      <c r="C473" s="71"/>
      <c r="D473" s="71"/>
      <c r="E473" s="92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pans="1:25" ht="12.75" customHeight="1" x14ac:dyDescent="0.25">
      <c r="A474" s="71"/>
      <c r="B474" s="71"/>
      <c r="C474" s="71"/>
      <c r="D474" s="71"/>
      <c r="E474" s="92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pans="1:25" ht="12.75" customHeight="1" x14ac:dyDescent="0.25">
      <c r="A475" s="71"/>
      <c r="B475" s="71"/>
      <c r="C475" s="71"/>
      <c r="D475" s="71"/>
      <c r="E475" s="92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pans="1:25" ht="12.75" customHeight="1" x14ac:dyDescent="0.25">
      <c r="A476" s="71"/>
      <c r="B476" s="71"/>
      <c r="C476" s="71"/>
      <c r="D476" s="71"/>
      <c r="E476" s="92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pans="1:25" ht="12.75" customHeight="1" x14ac:dyDescent="0.25">
      <c r="A477" s="71"/>
      <c r="B477" s="71"/>
      <c r="C477" s="71"/>
      <c r="D477" s="71"/>
      <c r="E477" s="92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pans="1:25" ht="12.75" customHeight="1" x14ac:dyDescent="0.25">
      <c r="A478" s="71"/>
      <c r="B478" s="71"/>
      <c r="C478" s="71"/>
      <c r="D478" s="71"/>
      <c r="E478" s="92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pans="1:25" ht="12.75" customHeight="1" x14ac:dyDescent="0.25">
      <c r="A479" s="71"/>
      <c r="B479" s="71"/>
      <c r="C479" s="71"/>
      <c r="D479" s="71"/>
      <c r="E479" s="92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pans="1:25" ht="12.75" customHeight="1" x14ac:dyDescent="0.25">
      <c r="A480" s="71"/>
      <c r="B480" s="71"/>
      <c r="C480" s="71"/>
      <c r="D480" s="71"/>
      <c r="E480" s="92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pans="1:25" ht="12.75" customHeight="1" x14ac:dyDescent="0.25">
      <c r="A481" s="71"/>
      <c r="B481" s="71"/>
      <c r="C481" s="71"/>
      <c r="D481" s="71"/>
      <c r="E481" s="92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pans="1:25" ht="12.75" customHeight="1" x14ac:dyDescent="0.25">
      <c r="A482" s="71"/>
      <c r="B482" s="71"/>
      <c r="C482" s="71"/>
      <c r="D482" s="71"/>
      <c r="E482" s="92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pans="1:25" ht="12.75" customHeight="1" x14ac:dyDescent="0.25">
      <c r="A483" s="71"/>
      <c r="B483" s="71"/>
      <c r="C483" s="71"/>
      <c r="D483" s="71"/>
      <c r="E483" s="92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pans="1:25" ht="12.75" customHeight="1" x14ac:dyDescent="0.25">
      <c r="A484" s="71"/>
      <c r="B484" s="71"/>
      <c r="C484" s="71"/>
      <c r="D484" s="71"/>
      <c r="E484" s="92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pans="1:25" ht="12.75" customHeight="1" x14ac:dyDescent="0.25">
      <c r="A485" s="71"/>
      <c r="B485" s="71"/>
      <c r="C485" s="71"/>
      <c r="D485" s="71"/>
      <c r="E485" s="92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pans="1:25" ht="12.75" customHeight="1" x14ac:dyDescent="0.25">
      <c r="A486" s="71"/>
      <c r="B486" s="71"/>
      <c r="C486" s="71"/>
      <c r="D486" s="71"/>
      <c r="E486" s="92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pans="1:25" ht="12.75" customHeight="1" x14ac:dyDescent="0.25">
      <c r="A487" s="71"/>
      <c r="B487" s="71"/>
      <c r="C487" s="71"/>
      <c r="D487" s="71"/>
      <c r="E487" s="92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pans="1:25" ht="12.75" customHeight="1" x14ac:dyDescent="0.25">
      <c r="A488" s="71"/>
      <c r="B488" s="71"/>
      <c r="C488" s="71"/>
      <c r="D488" s="71"/>
      <c r="E488" s="92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pans="1:25" ht="12.75" customHeight="1" x14ac:dyDescent="0.25">
      <c r="A489" s="71"/>
      <c r="B489" s="71"/>
      <c r="C489" s="71"/>
      <c r="D489" s="71"/>
      <c r="E489" s="92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pans="1:25" ht="12.75" customHeight="1" x14ac:dyDescent="0.25">
      <c r="A490" s="71"/>
      <c r="B490" s="71"/>
      <c r="C490" s="71"/>
      <c r="D490" s="71"/>
      <c r="E490" s="92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pans="1:25" ht="12.75" customHeight="1" x14ac:dyDescent="0.25">
      <c r="A491" s="71"/>
      <c r="B491" s="71"/>
      <c r="C491" s="71"/>
      <c r="D491" s="71"/>
      <c r="E491" s="92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pans="1:25" ht="12.75" customHeight="1" x14ac:dyDescent="0.25">
      <c r="A492" s="71"/>
      <c r="B492" s="71"/>
      <c r="C492" s="71"/>
      <c r="D492" s="71"/>
      <c r="E492" s="92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pans="1:25" ht="12.75" customHeight="1" x14ac:dyDescent="0.25">
      <c r="A493" s="71"/>
      <c r="B493" s="71"/>
      <c r="C493" s="71"/>
      <c r="D493" s="71"/>
      <c r="E493" s="92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pans="1:25" ht="12.75" customHeight="1" x14ac:dyDescent="0.25">
      <c r="A494" s="71"/>
      <c r="B494" s="71"/>
      <c r="C494" s="71"/>
      <c r="D494" s="71"/>
      <c r="E494" s="92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pans="1:25" ht="12.75" customHeight="1" x14ac:dyDescent="0.25">
      <c r="A495" s="71"/>
      <c r="B495" s="71"/>
      <c r="C495" s="71"/>
      <c r="D495" s="71"/>
      <c r="E495" s="92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pans="1:25" ht="12.75" customHeight="1" x14ac:dyDescent="0.25">
      <c r="A496" s="71"/>
      <c r="B496" s="71"/>
      <c r="C496" s="71"/>
      <c r="D496" s="71"/>
      <c r="E496" s="92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pans="1:25" ht="12.75" customHeight="1" x14ac:dyDescent="0.25">
      <c r="A497" s="71"/>
      <c r="B497" s="71"/>
      <c r="C497" s="71"/>
      <c r="D497" s="71"/>
      <c r="E497" s="92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pans="1:25" ht="12.75" customHeight="1" x14ac:dyDescent="0.25">
      <c r="A498" s="71"/>
      <c r="B498" s="71"/>
      <c r="C498" s="71"/>
      <c r="D498" s="71"/>
      <c r="E498" s="92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pans="1:25" ht="12.75" customHeight="1" x14ac:dyDescent="0.25">
      <c r="A499" s="71"/>
      <c r="B499" s="71"/>
      <c r="C499" s="71"/>
      <c r="D499" s="71"/>
      <c r="E499" s="92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pans="1:25" ht="12.75" customHeight="1" x14ac:dyDescent="0.25">
      <c r="A500" s="71"/>
      <c r="B500" s="71"/>
      <c r="C500" s="71"/>
      <c r="D500" s="71"/>
      <c r="E500" s="92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pans="1:25" ht="12.75" customHeight="1" x14ac:dyDescent="0.25">
      <c r="A501" s="71"/>
      <c r="B501" s="71"/>
      <c r="C501" s="71"/>
      <c r="D501" s="71"/>
      <c r="E501" s="92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pans="1:25" ht="12.75" customHeight="1" x14ac:dyDescent="0.25">
      <c r="A502" s="71"/>
      <c r="B502" s="71"/>
      <c r="C502" s="71"/>
      <c r="D502" s="71"/>
      <c r="E502" s="92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pans="1:25" ht="12.75" customHeight="1" x14ac:dyDescent="0.25">
      <c r="A503" s="71"/>
      <c r="B503" s="71"/>
      <c r="C503" s="71"/>
      <c r="D503" s="71"/>
      <c r="E503" s="92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pans="1:25" ht="12.75" customHeight="1" x14ac:dyDescent="0.25">
      <c r="A504" s="71"/>
      <c r="B504" s="71"/>
      <c r="C504" s="71"/>
      <c r="D504" s="71"/>
      <c r="E504" s="92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pans="1:25" ht="12.75" customHeight="1" x14ac:dyDescent="0.25">
      <c r="A505" s="71"/>
      <c r="B505" s="71"/>
      <c r="C505" s="71"/>
      <c r="D505" s="71"/>
      <c r="E505" s="92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pans="1:25" ht="12.75" customHeight="1" x14ac:dyDescent="0.25">
      <c r="A506" s="71"/>
      <c r="B506" s="71"/>
      <c r="C506" s="71"/>
      <c r="D506" s="71"/>
      <c r="E506" s="92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pans="1:25" ht="12.75" customHeight="1" x14ac:dyDescent="0.25">
      <c r="A507" s="71"/>
      <c r="B507" s="71"/>
      <c r="C507" s="71"/>
      <c r="D507" s="71"/>
      <c r="E507" s="92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pans="1:25" ht="12.75" customHeight="1" x14ac:dyDescent="0.25">
      <c r="A508" s="71"/>
      <c r="B508" s="71"/>
      <c r="C508" s="71"/>
      <c r="D508" s="71"/>
      <c r="E508" s="92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pans="1:25" ht="12.75" customHeight="1" x14ac:dyDescent="0.25">
      <c r="A509" s="71"/>
      <c r="B509" s="71"/>
      <c r="C509" s="71"/>
      <c r="D509" s="71"/>
      <c r="E509" s="92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pans="1:25" ht="12.75" customHeight="1" x14ac:dyDescent="0.25">
      <c r="A510" s="71"/>
      <c r="B510" s="71"/>
      <c r="C510" s="71"/>
      <c r="D510" s="71"/>
      <c r="E510" s="92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pans="1:25" ht="12.75" customHeight="1" x14ac:dyDescent="0.25">
      <c r="A511" s="71"/>
      <c r="B511" s="71"/>
      <c r="C511" s="71"/>
      <c r="D511" s="71"/>
      <c r="E511" s="92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pans="1:25" ht="12.75" customHeight="1" x14ac:dyDescent="0.25">
      <c r="A512" s="71"/>
      <c r="B512" s="71"/>
      <c r="C512" s="71"/>
      <c r="D512" s="71"/>
      <c r="E512" s="92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pans="1:25" ht="12.75" customHeight="1" x14ac:dyDescent="0.25">
      <c r="A513" s="71"/>
      <c r="B513" s="71"/>
      <c r="C513" s="71"/>
      <c r="D513" s="71"/>
      <c r="E513" s="92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pans="1:25" ht="12.75" customHeight="1" x14ac:dyDescent="0.25">
      <c r="A514" s="71"/>
      <c r="B514" s="71"/>
      <c r="C514" s="71"/>
      <c r="D514" s="71"/>
      <c r="E514" s="92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pans="1:25" ht="12.75" customHeight="1" x14ac:dyDescent="0.25">
      <c r="A515" s="71"/>
      <c r="B515" s="71"/>
      <c r="C515" s="71"/>
      <c r="D515" s="71"/>
      <c r="E515" s="92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pans="1:25" ht="12.75" customHeight="1" x14ac:dyDescent="0.25">
      <c r="A516" s="71"/>
      <c r="B516" s="71"/>
      <c r="C516" s="71"/>
      <c r="D516" s="71"/>
      <c r="E516" s="92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pans="1:25" ht="12.75" customHeight="1" x14ac:dyDescent="0.25">
      <c r="A517" s="71"/>
      <c r="B517" s="71"/>
      <c r="C517" s="71"/>
      <c r="D517" s="71"/>
      <c r="E517" s="92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pans="1:25" ht="12.75" customHeight="1" x14ac:dyDescent="0.25">
      <c r="A518" s="71"/>
      <c r="B518" s="71"/>
      <c r="C518" s="71"/>
      <c r="D518" s="71"/>
      <c r="E518" s="92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pans="1:25" ht="12.75" customHeight="1" x14ac:dyDescent="0.25">
      <c r="A519" s="71"/>
      <c r="B519" s="71"/>
      <c r="C519" s="71"/>
      <c r="D519" s="71"/>
      <c r="E519" s="92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pans="1:25" ht="12.75" customHeight="1" x14ac:dyDescent="0.25">
      <c r="A520" s="71"/>
      <c r="B520" s="71"/>
      <c r="C520" s="71"/>
      <c r="D520" s="71"/>
      <c r="E520" s="92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pans="1:25" ht="12.75" customHeight="1" x14ac:dyDescent="0.25">
      <c r="A521" s="71"/>
      <c r="B521" s="71"/>
      <c r="C521" s="71"/>
      <c r="D521" s="71"/>
      <c r="E521" s="92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pans="1:25" ht="12.75" customHeight="1" x14ac:dyDescent="0.25">
      <c r="A522" s="71"/>
      <c r="B522" s="71"/>
      <c r="C522" s="71"/>
      <c r="D522" s="71"/>
      <c r="E522" s="92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pans="1:25" ht="12.75" customHeight="1" x14ac:dyDescent="0.25">
      <c r="A523" s="71"/>
      <c r="B523" s="71"/>
      <c r="C523" s="71"/>
      <c r="D523" s="71"/>
      <c r="E523" s="92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pans="1:25" ht="12.75" customHeight="1" x14ac:dyDescent="0.25">
      <c r="A524" s="71"/>
      <c r="B524" s="71"/>
      <c r="C524" s="71"/>
      <c r="D524" s="71"/>
      <c r="E524" s="92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pans="1:25" ht="12.75" customHeight="1" x14ac:dyDescent="0.25">
      <c r="A525" s="71"/>
      <c r="B525" s="71"/>
      <c r="C525" s="71"/>
      <c r="D525" s="71"/>
      <c r="E525" s="92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pans="1:25" ht="12.75" customHeight="1" x14ac:dyDescent="0.25">
      <c r="A526" s="71"/>
      <c r="B526" s="71"/>
      <c r="C526" s="71"/>
      <c r="D526" s="71"/>
      <c r="E526" s="92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pans="1:25" ht="12.75" customHeight="1" x14ac:dyDescent="0.25">
      <c r="A527" s="71"/>
      <c r="B527" s="71"/>
      <c r="C527" s="71"/>
      <c r="D527" s="71"/>
      <c r="E527" s="92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pans="1:25" ht="12.75" customHeight="1" x14ac:dyDescent="0.25">
      <c r="A528" s="71"/>
      <c r="B528" s="71"/>
      <c r="C528" s="71"/>
      <c r="D528" s="71"/>
      <c r="E528" s="92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pans="1:25" ht="12.75" customHeight="1" x14ac:dyDescent="0.25">
      <c r="A529" s="71"/>
      <c r="B529" s="71"/>
      <c r="C529" s="71"/>
      <c r="D529" s="71"/>
      <c r="E529" s="92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pans="1:25" ht="12.75" customHeight="1" x14ac:dyDescent="0.25">
      <c r="A530" s="71"/>
      <c r="B530" s="71"/>
      <c r="C530" s="71"/>
      <c r="D530" s="71"/>
      <c r="E530" s="92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pans="1:25" ht="12.75" customHeight="1" x14ac:dyDescent="0.25">
      <c r="A531" s="71"/>
      <c r="B531" s="71"/>
      <c r="C531" s="71"/>
      <c r="D531" s="71"/>
      <c r="E531" s="92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pans="1:25" ht="12.75" customHeight="1" x14ac:dyDescent="0.25">
      <c r="A532" s="71"/>
      <c r="B532" s="71"/>
      <c r="C532" s="71"/>
      <c r="D532" s="71"/>
      <c r="E532" s="92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pans="1:25" ht="12.75" customHeight="1" x14ac:dyDescent="0.25">
      <c r="A533" s="71"/>
      <c r="B533" s="71"/>
      <c r="C533" s="71"/>
      <c r="D533" s="71"/>
      <c r="E533" s="92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pans="1:25" ht="12.75" customHeight="1" x14ac:dyDescent="0.25">
      <c r="A534" s="71"/>
      <c r="B534" s="71"/>
      <c r="C534" s="71"/>
      <c r="D534" s="71"/>
      <c r="E534" s="92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pans="1:25" ht="12.75" customHeight="1" x14ac:dyDescent="0.25">
      <c r="A535" s="71"/>
      <c r="B535" s="71"/>
      <c r="C535" s="71"/>
      <c r="D535" s="71"/>
      <c r="E535" s="92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pans="1:25" ht="12.75" customHeight="1" x14ac:dyDescent="0.25">
      <c r="A536" s="71"/>
      <c r="B536" s="71"/>
      <c r="C536" s="71"/>
      <c r="D536" s="71"/>
      <c r="E536" s="92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pans="1:25" ht="12.75" customHeight="1" x14ac:dyDescent="0.25">
      <c r="A537" s="71"/>
      <c r="B537" s="71"/>
      <c r="C537" s="71"/>
      <c r="D537" s="71"/>
      <c r="E537" s="92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pans="1:25" ht="12.75" customHeight="1" x14ac:dyDescent="0.25">
      <c r="A538" s="71"/>
      <c r="B538" s="71"/>
      <c r="C538" s="71"/>
      <c r="D538" s="71"/>
      <c r="E538" s="92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pans="1:25" ht="12.75" customHeight="1" x14ac:dyDescent="0.25">
      <c r="A539" s="71"/>
      <c r="B539" s="71"/>
      <c r="C539" s="71"/>
      <c r="D539" s="71"/>
      <c r="E539" s="92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pans="1:25" ht="12.75" customHeight="1" x14ac:dyDescent="0.25">
      <c r="A540" s="71"/>
      <c r="B540" s="71"/>
      <c r="C540" s="71"/>
      <c r="D540" s="71"/>
      <c r="E540" s="92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pans="1:25" ht="12.75" customHeight="1" x14ac:dyDescent="0.25">
      <c r="A541" s="71"/>
      <c r="B541" s="71"/>
      <c r="C541" s="71"/>
      <c r="D541" s="71"/>
      <c r="E541" s="92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pans="1:25" ht="12.75" customHeight="1" x14ac:dyDescent="0.25">
      <c r="A542" s="71"/>
      <c r="B542" s="71"/>
      <c r="C542" s="71"/>
      <c r="D542" s="71"/>
      <c r="E542" s="92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pans="1:25" ht="12.75" customHeight="1" x14ac:dyDescent="0.25">
      <c r="A543" s="71"/>
      <c r="B543" s="71"/>
      <c r="C543" s="71"/>
      <c r="D543" s="71"/>
      <c r="E543" s="92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pans="1:25" ht="12.75" customHeight="1" x14ac:dyDescent="0.25">
      <c r="A544" s="71"/>
      <c r="B544" s="71"/>
      <c r="C544" s="71"/>
      <c r="D544" s="71"/>
      <c r="E544" s="92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pans="1:25" ht="12.75" customHeight="1" x14ac:dyDescent="0.25">
      <c r="A545" s="71"/>
      <c r="B545" s="71"/>
      <c r="C545" s="71"/>
      <c r="D545" s="71"/>
      <c r="E545" s="92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pans="1:25" ht="12.75" customHeight="1" x14ac:dyDescent="0.25">
      <c r="A546" s="71"/>
      <c r="B546" s="71"/>
      <c r="C546" s="71"/>
      <c r="D546" s="71"/>
      <c r="E546" s="92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pans="1:25" ht="12.75" customHeight="1" x14ac:dyDescent="0.25">
      <c r="A547" s="71"/>
      <c r="B547" s="71"/>
      <c r="C547" s="71"/>
      <c r="D547" s="71"/>
      <c r="E547" s="92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pans="1:25" ht="12.75" customHeight="1" x14ac:dyDescent="0.25">
      <c r="A548" s="71"/>
      <c r="B548" s="71"/>
      <c r="C548" s="71"/>
      <c r="D548" s="71"/>
      <c r="E548" s="92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pans="1:25" ht="12.75" customHeight="1" x14ac:dyDescent="0.25">
      <c r="A549" s="71"/>
      <c r="B549" s="71"/>
      <c r="C549" s="71"/>
      <c r="D549" s="71"/>
      <c r="E549" s="92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pans="1:25" ht="12.75" customHeight="1" x14ac:dyDescent="0.25">
      <c r="A550" s="71"/>
      <c r="B550" s="71"/>
      <c r="C550" s="71"/>
      <c r="D550" s="71"/>
      <c r="E550" s="92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pans="1:25" ht="12.75" customHeight="1" x14ac:dyDescent="0.25">
      <c r="A551" s="71"/>
      <c r="B551" s="71"/>
      <c r="C551" s="71"/>
      <c r="D551" s="71"/>
      <c r="E551" s="92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pans="1:25" ht="12.75" customHeight="1" x14ac:dyDescent="0.25">
      <c r="A552" s="71"/>
      <c r="B552" s="71"/>
      <c r="C552" s="71"/>
      <c r="D552" s="71"/>
      <c r="E552" s="92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pans="1:25" ht="12.75" customHeight="1" x14ac:dyDescent="0.25">
      <c r="A553" s="71"/>
      <c r="B553" s="71"/>
      <c r="C553" s="71"/>
      <c r="D553" s="71"/>
      <c r="E553" s="92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pans="1:25" ht="12.75" customHeight="1" x14ac:dyDescent="0.25">
      <c r="A554" s="71"/>
      <c r="B554" s="71"/>
      <c r="C554" s="71"/>
      <c r="D554" s="71"/>
      <c r="E554" s="92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pans="1:25" ht="12.75" customHeight="1" x14ac:dyDescent="0.25">
      <c r="A555" s="71"/>
      <c r="B555" s="71"/>
      <c r="C555" s="71"/>
      <c r="D555" s="71"/>
      <c r="E555" s="92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pans="1:25" ht="12.75" customHeight="1" x14ac:dyDescent="0.25">
      <c r="A556" s="71"/>
      <c r="B556" s="71"/>
      <c r="C556" s="71"/>
      <c r="D556" s="71"/>
      <c r="E556" s="92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pans="1:25" ht="12.75" customHeight="1" x14ac:dyDescent="0.25">
      <c r="A557" s="71"/>
      <c r="B557" s="71"/>
      <c r="C557" s="71"/>
      <c r="D557" s="71"/>
      <c r="E557" s="92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pans="1:25" ht="12.75" customHeight="1" x14ac:dyDescent="0.25">
      <c r="A558" s="71"/>
      <c r="B558" s="71"/>
      <c r="C558" s="71"/>
      <c r="D558" s="71"/>
      <c r="E558" s="92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pans="1:25" ht="12.75" customHeight="1" x14ac:dyDescent="0.25">
      <c r="A559" s="71"/>
      <c r="B559" s="71"/>
      <c r="C559" s="71"/>
      <c r="D559" s="71"/>
      <c r="E559" s="92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pans="1:25" ht="12.75" customHeight="1" x14ac:dyDescent="0.25">
      <c r="A560" s="71"/>
      <c r="B560" s="71"/>
      <c r="C560" s="71"/>
      <c r="D560" s="71"/>
      <c r="E560" s="92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pans="1:25" ht="12.75" customHeight="1" x14ac:dyDescent="0.25">
      <c r="A561" s="71"/>
      <c r="B561" s="71"/>
      <c r="C561" s="71"/>
      <c r="D561" s="71"/>
      <c r="E561" s="92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pans="1:25" ht="12.75" customHeight="1" x14ac:dyDescent="0.25">
      <c r="A562" s="71"/>
      <c r="B562" s="71"/>
      <c r="C562" s="71"/>
      <c r="D562" s="71"/>
      <c r="E562" s="92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pans="1:25" ht="12.75" customHeight="1" x14ac:dyDescent="0.25">
      <c r="A563" s="71"/>
      <c r="B563" s="71"/>
      <c r="C563" s="71"/>
      <c r="D563" s="71"/>
      <c r="E563" s="92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pans="1:25" ht="12.75" customHeight="1" x14ac:dyDescent="0.25">
      <c r="A564" s="71"/>
      <c r="B564" s="71"/>
      <c r="C564" s="71"/>
      <c r="D564" s="71"/>
      <c r="E564" s="92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pans="1:25" ht="12.75" customHeight="1" x14ac:dyDescent="0.25">
      <c r="A565" s="71"/>
      <c r="B565" s="71"/>
      <c r="C565" s="71"/>
      <c r="D565" s="71"/>
      <c r="E565" s="92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pans="1:25" ht="12.75" customHeight="1" x14ac:dyDescent="0.25">
      <c r="A566" s="71"/>
      <c r="B566" s="71"/>
      <c r="C566" s="71"/>
      <c r="D566" s="71"/>
      <c r="E566" s="92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pans="1:25" ht="12.75" customHeight="1" x14ac:dyDescent="0.25">
      <c r="A567" s="71"/>
      <c r="B567" s="71"/>
      <c r="C567" s="71"/>
      <c r="D567" s="71"/>
      <c r="E567" s="92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pans="1:25" ht="12.75" customHeight="1" x14ac:dyDescent="0.25">
      <c r="A568" s="71"/>
      <c r="B568" s="71"/>
      <c r="C568" s="71"/>
      <c r="D568" s="71"/>
      <c r="E568" s="92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pans="1:25" ht="12.75" customHeight="1" x14ac:dyDescent="0.25">
      <c r="A569" s="71"/>
      <c r="B569" s="71"/>
      <c r="C569" s="71"/>
      <c r="D569" s="71"/>
      <c r="E569" s="92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pans="1:25" ht="12.75" customHeight="1" x14ac:dyDescent="0.25">
      <c r="A570" s="71"/>
      <c r="B570" s="71"/>
      <c r="C570" s="71"/>
      <c r="D570" s="71"/>
      <c r="E570" s="92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pans="1:25" ht="12.75" customHeight="1" x14ac:dyDescent="0.25">
      <c r="A571" s="71"/>
      <c r="B571" s="71"/>
      <c r="C571" s="71"/>
      <c r="D571" s="71"/>
      <c r="E571" s="92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pans="1:25" ht="12.75" customHeight="1" x14ac:dyDescent="0.25">
      <c r="A572" s="71"/>
      <c r="B572" s="71"/>
      <c r="C572" s="71"/>
      <c r="D572" s="71"/>
      <c r="E572" s="92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pans="1:25" ht="12.75" customHeight="1" x14ac:dyDescent="0.25">
      <c r="A573" s="71"/>
      <c r="B573" s="71"/>
      <c r="C573" s="71"/>
      <c r="D573" s="71"/>
      <c r="E573" s="92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pans="1:25" ht="12.75" customHeight="1" x14ac:dyDescent="0.25">
      <c r="A574" s="71"/>
      <c r="B574" s="71"/>
      <c r="C574" s="71"/>
      <c r="D574" s="71"/>
      <c r="E574" s="92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pans="1:25" ht="12.75" customHeight="1" x14ac:dyDescent="0.25">
      <c r="A575" s="71"/>
      <c r="B575" s="71"/>
      <c r="C575" s="71"/>
      <c r="D575" s="71"/>
      <c r="E575" s="92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pans="1:25" ht="12.75" customHeight="1" x14ac:dyDescent="0.25">
      <c r="A576" s="71"/>
      <c r="B576" s="71"/>
      <c r="C576" s="71"/>
      <c r="D576" s="71"/>
      <c r="E576" s="92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pans="1:25" ht="12.75" customHeight="1" x14ac:dyDescent="0.25">
      <c r="A577" s="71"/>
      <c r="B577" s="71"/>
      <c r="C577" s="71"/>
      <c r="D577" s="71"/>
      <c r="E577" s="92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pans="1:25" ht="12.75" customHeight="1" x14ac:dyDescent="0.25">
      <c r="A578" s="71"/>
      <c r="B578" s="71"/>
      <c r="C578" s="71"/>
      <c r="D578" s="71"/>
      <c r="E578" s="92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pans="1:25" ht="12.75" customHeight="1" x14ac:dyDescent="0.25">
      <c r="A579" s="71"/>
      <c r="B579" s="71"/>
      <c r="C579" s="71"/>
      <c r="D579" s="71"/>
      <c r="E579" s="92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pans="1:25" ht="12.75" customHeight="1" x14ac:dyDescent="0.25">
      <c r="A580" s="71"/>
      <c r="B580" s="71"/>
      <c r="C580" s="71"/>
      <c r="D580" s="71"/>
      <c r="E580" s="92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pans="1:25" ht="12.75" customHeight="1" x14ac:dyDescent="0.25">
      <c r="A581" s="71"/>
      <c r="B581" s="71"/>
      <c r="C581" s="71"/>
      <c r="D581" s="71"/>
      <c r="E581" s="92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pans="1:25" ht="12.75" customHeight="1" x14ac:dyDescent="0.25">
      <c r="A582" s="71"/>
      <c r="B582" s="71"/>
      <c r="C582" s="71"/>
      <c r="D582" s="71"/>
      <c r="E582" s="92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pans="1:25" ht="12.75" customHeight="1" x14ac:dyDescent="0.25">
      <c r="A583" s="71"/>
      <c r="B583" s="71"/>
      <c r="C583" s="71"/>
      <c r="D583" s="71"/>
      <c r="E583" s="92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pans="1:25" ht="12.75" customHeight="1" x14ac:dyDescent="0.25">
      <c r="A584" s="71"/>
      <c r="B584" s="71"/>
      <c r="C584" s="71"/>
      <c r="D584" s="71"/>
      <c r="E584" s="92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pans="1:25" ht="12.75" customHeight="1" x14ac:dyDescent="0.25">
      <c r="A585" s="71"/>
      <c r="B585" s="71"/>
      <c r="C585" s="71"/>
      <c r="D585" s="71"/>
      <c r="E585" s="92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pans="1:25" ht="12.75" customHeight="1" x14ac:dyDescent="0.25">
      <c r="A586" s="71"/>
      <c r="B586" s="71"/>
      <c r="C586" s="71"/>
      <c r="D586" s="71"/>
      <c r="E586" s="92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pans="1:25" ht="12.75" customHeight="1" x14ac:dyDescent="0.25">
      <c r="A587" s="71"/>
      <c r="B587" s="71"/>
      <c r="C587" s="71"/>
      <c r="D587" s="71"/>
      <c r="E587" s="92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pans="1:25" ht="12.75" customHeight="1" x14ac:dyDescent="0.25">
      <c r="A588" s="71"/>
      <c r="B588" s="71"/>
      <c r="C588" s="71"/>
      <c r="D588" s="71"/>
      <c r="E588" s="92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pans="1:25" ht="12.75" customHeight="1" x14ac:dyDescent="0.25">
      <c r="A589" s="71"/>
      <c r="B589" s="71"/>
      <c r="C589" s="71"/>
      <c r="D589" s="71"/>
      <c r="E589" s="92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pans="1:25" ht="12.75" customHeight="1" x14ac:dyDescent="0.25">
      <c r="A590" s="71"/>
      <c r="B590" s="71"/>
      <c r="C590" s="71"/>
      <c r="D590" s="71"/>
      <c r="E590" s="92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pans="1:25" ht="12.75" customHeight="1" x14ac:dyDescent="0.25">
      <c r="A591" s="71"/>
      <c r="B591" s="71"/>
      <c r="C591" s="71"/>
      <c r="D591" s="71"/>
      <c r="E591" s="92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pans="1:25" ht="12.75" customHeight="1" x14ac:dyDescent="0.25">
      <c r="A592" s="71"/>
      <c r="B592" s="71"/>
      <c r="C592" s="71"/>
      <c r="D592" s="71"/>
      <c r="E592" s="92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pans="1:25" ht="12.75" customHeight="1" x14ac:dyDescent="0.25">
      <c r="A593" s="71"/>
      <c r="B593" s="71"/>
      <c r="C593" s="71"/>
      <c r="D593" s="71"/>
      <c r="E593" s="92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pans="1:25" ht="12.75" customHeight="1" x14ac:dyDescent="0.25">
      <c r="A594" s="71"/>
      <c r="B594" s="71"/>
      <c r="C594" s="71"/>
      <c r="D594" s="71"/>
      <c r="E594" s="92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pans="1:25" ht="12.75" customHeight="1" x14ac:dyDescent="0.25">
      <c r="A595" s="71"/>
      <c r="B595" s="71"/>
      <c r="C595" s="71"/>
      <c r="D595" s="71"/>
      <c r="E595" s="92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pans="1:25" ht="12.75" customHeight="1" x14ac:dyDescent="0.25">
      <c r="A596" s="71"/>
      <c r="B596" s="71"/>
      <c r="C596" s="71"/>
      <c r="D596" s="71"/>
      <c r="E596" s="92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pans="1:25" ht="12.75" customHeight="1" x14ac:dyDescent="0.25">
      <c r="A597" s="71"/>
      <c r="B597" s="71"/>
      <c r="C597" s="71"/>
      <c r="D597" s="71"/>
      <c r="E597" s="92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pans="1:25" ht="12.75" customHeight="1" x14ac:dyDescent="0.25">
      <c r="A598" s="71"/>
      <c r="B598" s="71"/>
      <c r="C598" s="71"/>
      <c r="D598" s="71"/>
      <c r="E598" s="92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pans="1:25" ht="12.75" customHeight="1" x14ac:dyDescent="0.25">
      <c r="A599" s="71"/>
      <c r="B599" s="71"/>
      <c r="C599" s="71"/>
      <c r="D599" s="71"/>
      <c r="E599" s="92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pans="1:25" ht="12.75" customHeight="1" x14ac:dyDescent="0.25">
      <c r="A600" s="71"/>
      <c r="B600" s="71"/>
      <c r="C600" s="71"/>
      <c r="D600" s="71"/>
      <c r="E600" s="92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pans="1:25" ht="12.75" customHeight="1" x14ac:dyDescent="0.25">
      <c r="A601" s="71"/>
      <c r="B601" s="71"/>
      <c r="C601" s="71"/>
      <c r="D601" s="71"/>
      <c r="E601" s="92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pans="1:25" ht="12.75" customHeight="1" x14ac:dyDescent="0.25">
      <c r="A602" s="71"/>
      <c r="B602" s="71"/>
      <c r="C602" s="71"/>
      <c r="D602" s="71"/>
      <c r="E602" s="92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pans="1:25" ht="12.75" customHeight="1" x14ac:dyDescent="0.25">
      <c r="A603" s="71"/>
      <c r="B603" s="71"/>
      <c r="C603" s="71"/>
      <c r="D603" s="71"/>
      <c r="E603" s="92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pans="1:25" ht="12.75" customHeight="1" x14ac:dyDescent="0.25">
      <c r="A604" s="71"/>
      <c r="B604" s="71"/>
      <c r="C604" s="71"/>
      <c r="D604" s="71"/>
      <c r="E604" s="92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pans="1:25" ht="12.75" customHeight="1" x14ac:dyDescent="0.25">
      <c r="A605" s="71"/>
      <c r="B605" s="71"/>
      <c r="C605" s="71"/>
      <c r="D605" s="71"/>
      <c r="E605" s="92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pans="1:25" ht="12.75" customHeight="1" x14ac:dyDescent="0.25">
      <c r="A606" s="71"/>
      <c r="B606" s="71"/>
      <c r="C606" s="71"/>
      <c r="D606" s="71"/>
      <c r="E606" s="92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pans="1:25" ht="12.75" customHeight="1" x14ac:dyDescent="0.25">
      <c r="A607" s="71"/>
      <c r="B607" s="71"/>
      <c r="C607" s="71"/>
      <c r="D607" s="71"/>
      <c r="E607" s="92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pans="1:25" ht="12.75" customHeight="1" x14ac:dyDescent="0.25">
      <c r="A608" s="71"/>
      <c r="B608" s="71"/>
      <c r="C608" s="71"/>
      <c r="D608" s="71"/>
      <c r="E608" s="92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pans="1:25" ht="12.75" customHeight="1" x14ac:dyDescent="0.25">
      <c r="A609" s="71"/>
      <c r="B609" s="71"/>
      <c r="C609" s="71"/>
      <c r="D609" s="71"/>
      <c r="E609" s="92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pans="1:25" ht="12.75" customHeight="1" x14ac:dyDescent="0.25">
      <c r="A610" s="71"/>
      <c r="B610" s="71"/>
      <c r="C610" s="71"/>
      <c r="D610" s="71"/>
      <c r="E610" s="92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pans="1:25" ht="12.75" customHeight="1" x14ac:dyDescent="0.25">
      <c r="A611" s="71"/>
      <c r="B611" s="71"/>
      <c r="C611" s="71"/>
      <c r="D611" s="71"/>
      <c r="E611" s="92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pans="1:25" ht="12.75" customHeight="1" x14ac:dyDescent="0.25">
      <c r="A612" s="71"/>
      <c r="B612" s="71"/>
      <c r="C612" s="71"/>
      <c r="D612" s="71"/>
      <c r="E612" s="92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pans="1:25" ht="12.75" customHeight="1" x14ac:dyDescent="0.25">
      <c r="A613" s="71"/>
      <c r="B613" s="71"/>
      <c r="C613" s="71"/>
      <c r="D613" s="71"/>
      <c r="E613" s="92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pans="1:25" ht="12.75" customHeight="1" x14ac:dyDescent="0.25">
      <c r="A614" s="71"/>
      <c r="B614" s="71"/>
      <c r="C614" s="71"/>
      <c r="D614" s="71"/>
      <c r="E614" s="92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pans="1:25" ht="12.75" customHeight="1" x14ac:dyDescent="0.25">
      <c r="A615" s="71"/>
      <c r="B615" s="71"/>
      <c r="C615" s="71"/>
      <c r="D615" s="71"/>
      <c r="E615" s="92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pans="1:25" ht="12.75" customHeight="1" x14ac:dyDescent="0.25">
      <c r="A616" s="71"/>
      <c r="B616" s="71"/>
      <c r="C616" s="71"/>
      <c r="D616" s="71"/>
      <c r="E616" s="92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pans="1:25" ht="12.75" customHeight="1" x14ac:dyDescent="0.25">
      <c r="A617" s="71"/>
      <c r="B617" s="71"/>
      <c r="C617" s="71"/>
      <c r="D617" s="71"/>
      <c r="E617" s="92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pans="1:25" ht="12.75" customHeight="1" x14ac:dyDescent="0.25">
      <c r="A618" s="71"/>
      <c r="B618" s="71"/>
      <c r="C618" s="71"/>
      <c r="D618" s="71"/>
      <c r="E618" s="92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pans="1:25" ht="12.75" customHeight="1" x14ac:dyDescent="0.25">
      <c r="A619" s="71"/>
      <c r="B619" s="71"/>
      <c r="C619" s="71"/>
      <c r="D619" s="71"/>
      <c r="E619" s="92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pans="1:25" ht="12.75" customHeight="1" x14ac:dyDescent="0.25">
      <c r="A620" s="71"/>
      <c r="B620" s="71"/>
      <c r="C620" s="71"/>
      <c r="D620" s="71"/>
      <c r="E620" s="92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pans="1:25" ht="12.75" customHeight="1" x14ac:dyDescent="0.25">
      <c r="A621" s="71"/>
      <c r="B621" s="71"/>
      <c r="C621" s="71"/>
      <c r="D621" s="71"/>
      <c r="E621" s="92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pans="1:25" ht="12.75" customHeight="1" x14ac:dyDescent="0.25">
      <c r="A622" s="71"/>
      <c r="B622" s="71"/>
      <c r="C622" s="71"/>
      <c r="D622" s="71"/>
      <c r="E622" s="92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pans="1:25" ht="12.75" customHeight="1" x14ac:dyDescent="0.25">
      <c r="A623" s="71"/>
      <c r="B623" s="71"/>
      <c r="C623" s="71"/>
      <c r="D623" s="71"/>
      <c r="E623" s="92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pans="1:25" ht="12.75" customHeight="1" x14ac:dyDescent="0.25">
      <c r="A624" s="71"/>
      <c r="B624" s="71"/>
      <c r="C624" s="71"/>
      <c r="D624" s="71"/>
      <c r="E624" s="92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pans="1:25" ht="12.75" customHeight="1" x14ac:dyDescent="0.25">
      <c r="A625" s="71"/>
      <c r="B625" s="71"/>
      <c r="C625" s="71"/>
      <c r="D625" s="71"/>
      <c r="E625" s="92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pans="1:25" ht="12.75" customHeight="1" x14ac:dyDescent="0.25">
      <c r="A626" s="71"/>
      <c r="B626" s="71"/>
      <c r="C626" s="71"/>
      <c r="D626" s="71"/>
      <c r="E626" s="92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pans="1:25" ht="12.75" customHeight="1" x14ac:dyDescent="0.25">
      <c r="A627" s="71"/>
      <c r="B627" s="71"/>
      <c r="C627" s="71"/>
      <c r="D627" s="71"/>
      <c r="E627" s="92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pans="1:25" ht="12.75" customHeight="1" x14ac:dyDescent="0.25">
      <c r="A628" s="71"/>
      <c r="B628" s="71"/>
      <c r="C628" s="71"/>
      <c r="D628" s="71"/>
      <c r="E628" s="92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pans="1:25" ht="12.75" customHeight="1" x14ac:dyDescent="0.25">
      <c r="A629" s="71"/>
      <c r="B629" s="71"/>
      <c r="C629" s="71"/>
      <c r="D629" s="71"/>
      <c r="E629" s="92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pans="1:25" ht="12.75" customHeight="1" x14ac:dyDescent="0.25">
      <c r="A630" s="71"/>
      <c r="B630" s="71"/>
      <c r="C630" s="71"/>
      <c r="D630" s="71"/>
      <c r="E630" s="92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pans="1:25" ht="12.75" customHeight="1" x14ac:dyDescent="0.25">
      <c r="A631" s="71"/>
      <c r="B631" s="71"/>
      <c r="C631" s="71"/>
      <c r="D631" s="71"/>
      <c r="E631" s="92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pans="1:25" ht="12.75" customHeight="1" x14ac:dyDescent="0.25">
      <c r="A632" s="71"/>
      <c r="B632" s="71"/>
      <c r="C632" s="71"/>
      <c r="D632" s="71"/>
      <c r="E632" s="92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pans="1:25" ht="12.75" customHeight="1" x14ac:dyDescent="0.25">
      <c r="A633" s="71"/>
      <c r="B633" s="71"/>
      <c r="C633" s="71"/>
      <c r="D633" s="71"/>
      <c r="E633" s="92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pans="1:25" ht="12.75" customHeight="1" x14ac:dyDescent="0.25">
      <c r="A634" s="71"/>
      <c r="B634" s="71"/>
      <c r="C634" s="71"/>
      <c r="D634" s="71"/>
      <c r="E634" s="92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pans="1:25" ht="12.75" customHeight="1" x14ac:dyDescent="0.25">
      <c r="A635" s="71"/>
      <c r="B635" s="71"/>
      <c r="C635" s="71"/>
      <c r="D635" s="71"/>
      <c r="E635" s="92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pans="1:25" ht="12.75" customHeight="1" x14ac:dyDescent="0.25">
      <c r="A636" s="71"/>
      <c r="B636" s="71"/>
      <c r="C636" s="71"/>
      <c r="D636" s="71"/>
      <c r="E636" s="92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pans="1:25" ht="12.75" customHeight="1" x14ac:dyDescent="0.25">
      <c r="A637" s="71"/>
      <c r="B637" s="71"/>
      <c r="C637" s="71"/>
      <c r="D637" s="71"/>
      <c r="E637" s="92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pans="1:25" ht="12.75" customHeight="1" x14ac:dyDescent="0.25">
      <c r="A638" s="71"/>
      <c r="B638" s="71"/>
      <c r="C638" s="71"/>
      <c r="D638" s="71"/>
      <c r="E638" s="92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pans="1:25" ht="12.75" customHeight="1" x14ac:dyDescent="0.25">
      <c r="A639" s="71"/>
      <c r="B639" s="71"/>
      <c r="C639" s="71"/>
      <c r="D639" s="71"/>
      <c r="E639" s="92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pans="1:25" ht="12.75" customHeight="1" x14ac:dyDescent="0.25">
      <c r="A640" s="71"/>
      <c r="B640" s="71"/>
      <c r="C640" s="71"/>
      <c r="D640" s="71"/>
      <c r="E640" s="92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pans="1:25" ht="12.75" customHeight="1" x14ac:dyDescent="0.25">
      <c r="A641" s="71"/>
      <c r="B641" s="71"/>
      <c r="C641" s="71"/>
      <c r="D641" s="71"/>
      <c r="E641" s="92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pans="1:25" ht="12.75" customHeight="1" x14ac:dyDescent="0.25">
      <c r="A642" s="71"/>
      <c r="B642" s="71"/>
      <c r="C642" s="71"/>
      <c r="D642" s="71"/>
      <c r="E642" s="92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pans="1:25" ht="12.75" customHeight="1" x14ac:dyDescent="0.25">
      <c r="A643" s="71"/>
      <c r="B643" s="71"/>
      <c r="C643" s="71"/>
      <c r="D643" s="71"/>
      <c r="E643" s="92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pans="1:25" ht="12.75" customHeight="1" x14ac:dyDescent="0.25">
      <c r="A644" s="71"/>
      <c r="B644" s="71"/>
      <c r="C644" s="71"/>
      <c r="D644" s="71"/>
      <c r="E644" s="92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pans="1:25" ht="12.75" customHeight="1" x14ac:dyDescent="0.25">
      <c r="A645" s="71"/>
      <c r="B645" s="71"/>
      <c r="C645" s="71"/>
      <c r="D645" s="71"/>
      <c r="E645" s="92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pans="1:25" ht="12.75" customHeight="1" x14ac:dyDescent="0.25">
      <c r="A646" s="71"/>
      <c r="B646" s="71"/>
      <c r="C646" s="71"/>
      <c r="D646" s="71"/>
      <c r="E646" s="92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pans="1:25" ht="12.75" customHeight="1" x14ac:dyDescent="0.25">
      <c r="A647" s="71"/>
      <c r="B647" s="71"/>
      <c r="C647" s="71"/>
      <c r="D647" s="71"/>
      <c r="E647" s="92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pans="1:25" ht="12.75" customHeight="1" x14ac:dyDescent="0.25">
      <c r="A648" s="71"/>
      <c r="B648" s="71"/>
      <c r="C648" s="71"/>
      <c r="D648" s="71"/>
      <c r="E648" s="92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pans="1:25" ht="12.75" customHeight="1" x14ac:dyDescent="0.25">
      <c r="A649" s="71"/>
      <c r="B649" s="71"/>
      <c r="C649" s="71"/>
      <c r="D649" s="71"/>
      <c r="E649" s="92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pans="1:25" ht="12.75" customHeight="1" x14ac:dyDescent="0.25">
      <c r="A650" s="71"/>
      <c r="B650" s="71"/>
      <c r="C650" s="71"/>
      <c r="D650" s="71"/>
      <c r="E650" s="92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pans="1:25" ht="12.75" customHeight="1" x14ac:dyDescent="0.25">
      <c r="A651" s="71"/>
      <c r="B651" s="71"/>
      <c r="C651" s="71"/>
      <c r="D651" s="71"/>
      <c r="E651" s="92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pans="1:25" ht="12.75" customHeight="1" x14ac:dyDescent="0.25">
      <c r="A652" s="71"/>
      <c r="B652" s="71"/>
      <c r="C652" s="71"/>
      <c r="D652" s="71"/>
      <c r="E652" s="92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pans="1:25" ht="12.75" customHeight="1" x14ac:dyDescent="0.25">
      <c r="A653" s="71"/>
      <c r="B653" s="71"/>
      <c r="C653" s="71"/>
      <c r="D653" s="71"/>
      <c r="E653" s="92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pans="1:25" ht="12.75" customHeight="1" x14ac:dyDescent="0.25">
      <c r="A654" s="71"/>
      <c r="B654" s="71"/>
      <c r="C654" s="71"/>
      <c r="D654" s="71"/>
      <c r="E654" s="92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pans="1:25" ht="12.75" customHeight="1" x14ac:dyDescent="0.25">
      <c r="A655" s="71"/>
      <c r="B655" s="71"/>
      <c r="C655" s="71"/>
      <c r="D655" s="71"/>
      <c r="E655" s="92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pans="1:25" ht="12.75" customHeight="1" x14ac:dyDescent="0.25">
      <c r="A656" s="71"/>
      <c r="B656" s="71"/>
      <c r="C656" s="71"/>
      <c r="D656" s="71"/>
      <c r="E656" s="92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pans="1:25" ht="12.75" customHeight="1" x14ac:dyDescent="0.25">
      <c r="A657" s="71"/>
      <c r="B657" s="71"/>
      <c r="C657" s="71"/>
      <c r="D657" s="71"/>
      <c r="E657" s="92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1:25" ht="12.75" customHeight="1" x14ac:dyDescent="0.25">
      <c r="A658" s="71"/>
      <c r="B658" s="71"/>
      <c r="C658" s="71"/>
      <c r="D658" s="71"/>
      <c r="E658" s="92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pans="1:25" ht="12.75" customHeight="1" x14ac:dyDescent="0.25">
      <c r="A659" s="71"/>
      <c r="B659" s="71"/>
      <c r="C659" s="71"/>
      <c r="D659" s="71"/>
      <c r="E659" s="92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pans="1:25" ht="12.75" customHeight="1" x14ac:dyDescent="0.25">
      <c r="A660" s="71"/>
      <c r="B660" s="71"/>
      <c r="C660" s="71"/>
      <c r="D660" s="71"/>
      <c r="E660" s="92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pans="1:25" ht="12.75" customHeight="1" x14ac:dyDescent="0.25">
      <c r="A661" s="71"/>
      <c r="B661" s="71"/>
      <c r="C661" s="71"/>
      <c r="D661" s="71"/>
      <c r="E661" s="92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pans="1:25" ht="12.75" customHeight="1" x14ac:dyDescent="0.25">
      <c r="A662" s="71"/>
      <c r="B662" s="71"/>
      <c r="C662" s="71"/>
      <c r="D662" s="71"/>
      <c r="E662" s="92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pans="1:25" ht="12.75" customHeight="1" x14ac:dyDescent="0.25">
      <c r="A663" s="71"/>
      <c r="B663" s="71"/>
      <c r="C663" s="71"/>
      <c r="D663" s="71"/>
      <c r="E663" s="92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pans="1:25" ht="12.75" customHeight="1" x14ac:dyDescent="0.25">
      <c r="A664" s="71"/>
      <c r="B664" s="71"/>
      <c r="C664" s="71"/>
      <c r="D664" s="71"/>
      <c r="E664" s="92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pans="1:25" ht="12.75" customHeight="1" x14ac:dyDescent="0.25">
      <c r="A665" s="71"/>
      <c r="B665" s="71"/>
      <c r="C665" s="71"/>
      <c r="D665" s="71"/>
      <c r="E665" s="92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pans="1:25" ht="12.75" customHeight="1" x14ac:dyDescent="0.25">
      <c r="A666" s="71"/>
      <c r="B666" s="71"/>
      <c r="C666" s="71"/>
      <c r="D666" s="71"/>
      <c r="E666" s="92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pans="1:25" ht="12.75" customHeight="1" x14ac:dyDescent="0.25">
      <c r="A667" s="71"/>
      <c r="B667" s="71"/>
      <c r="C667" s="71"/>
      <c r="D667" s="71"/>
      <c r="E667" s="92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pans="1:25" ht="12.75" customHeight="1" x14ac:dyDescent="0.25">
      <c r="A668" s="71"/>
      <c r="B668" s="71"/>
      <c r="C668" s="71"/>
      <c r="D668" s="71"/>
      <c r="E668" s="92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pans="1:25" ht="12.75" customHeight="1" x14ac:dyDescent="0.25">
      <c r="A669" s="71"/>
      <c r="B669" s="71"/>
      <c r="C669" s="71"/>
      <c r="D669" s="71"/>
      <c r="E669" s="92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pans="1:25" ht="12.75" customHeight="1" x14ac:dyDescent="0.25">
      <c r="A670" s="71"/>
      <c r="B670" s="71"/>
      <c r="C670" s="71"/>
      <c r="D670" s="71"/>
      <c r="E670" s="92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pans="1:25" ht="12.75" customHeight="1" x14ac:dyDescent="0.25">
      <c r="A671" s="71"/>
      <c r="B671" s="71"/>
      <c r="C671" s="71"/>
      <c r="D671" s="71"/>
      <c r="E671" s="92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pans="1:25" ht="12.75" customHeight="1" x14ac:dyDescent="0.25">
      <c r="A672" s="71"/>
      <c r="B672" s="71"/>
      <c r="C672" s="71"/>
      <c r="D672" s="71"/>
      <c r="E672" s="92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pans="1:25" ht="12.75" customHeight="1" x14ac:dyDescent="0.25">
      <c r="A673" s="71"/>
      <c r="B673" s="71"/>
      <c r="C673" s="71"/>
      <c r="D673" s="71"/>
      <c r="E673" s="92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pans="1:25" ht="12.75" customHeight="1" x14ac:dyDescent="0.25">
      <c r="A674" s="71"/>
      <c r="B674" s="71"/>
      <c r="C674" s="71"/>
      <c r="D674" s="71"/>
      <c r="E674" s="92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pans="1:25" ht="12.75" customHeight="1" x14ac:dyDescent="0.25">
      <c r="A675" s="71"/>
      <c r="B675" s="71"/>
      <c r="C675" s="71"/>
      <c r="D675" s="71"/>
      <c r="E675" s="92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pans="1:25" ht="12.75" customHeight="1" x14ac:dyDescent="0.25">
      <c r="A676" s="71"/>
      <c r="B676" s="71"/>
      <c r="C676" s="71"/>
      <c r="D676" s="71"/>
      <c r="E676" s="92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pans="1:25" ht="12.75" customHeight="1" x14ac:dyDescent="0.25">
      <c r="A677" s="71"/>
      <c r="B677" s="71"/>
      <c r="C677" s="71"/>
      <c r="D677" s="71"/>
      <c r="E677" s="92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pans="1:25" ht="12.75" customHeight="1" x14ac:dyDescent="0.25">
      <c r="A678" s="71"/>
      <c r="B678" s="71"/>
      <c r="C678" s="71"/>
      <c r="D678" s="71"/>
      <c r="E678" s="92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pans="1:25" ht="12.75" customHeight="1" x14ac:dyDescent="0.25">
      <c r="A679" s="71"/>
      <c r="B679" s="71"/>
      <c r="C679" s="71"/>
      <c r="D679" s="71"/>
      <c r="E679" s="92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pans="1:25" ht="12.75" customHeight="1" x14ac:dyDescent="0.25">
      <c r="A680" s="71"/>
      <c r="B680" s="71"/>
      <c r="C680" s="71"/>
      <c r="D680" s="71"/>
      <c r="E680" s="92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pans="1:25" ht="12.75" customHeight="1" x14ac:dyDescent="0.25">
      <c r="A681" s="71"/>
      <c r="B681" s="71"/>
      <c r="C681" s="71"/>
      <c r="D681" s="71"/>
      <c r="E681" s="92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pans="1:25" ht="12.75" customHeight="1" x14ac:dyDescent="0.25">
      <c r="A682" s="71"/>
      <c r="B682" s="71"/>
      <c r="C682" s="71"/>
      <c r="D682" s="71"/>
      <c r="E682" s="92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pans="1:25" ht="12.75" customHeight="1" x14ac:dyDescent="0.25">
      <c r="A683" s="71"/>
      <c r="B683" s="71"/>
      <c r="C683" s="71"/>
      <c r="D683" s="71"/>
      <c r="E683" s="92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pans="1:25" ht="12.75" customHeight="1" x14ac:dyDescent="0.25">
      <c r="A684" s="71"/>
      <c r="B684" s="71"/>
      <c r="C684" s="71"/>
      <c r="D684" s="71"/>
      <c r="E684" s="92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pans="1:25" ht="12.75" customHeight="1" x14ac:dyDescent="0.25">
      <c r="A685" s="71"/>
      <c r="B685" s="71"/>
      <c r="C685" s="71"/>
      <c r="D685" s="71"/>
      <c r="E685" s="92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pans="1:25" ht="12.75" customHeight="1" x14ac:dyDescent="0.25">
      <c r="A686" s="71"/>
      <c r="B686" s="71"/>
      <c r="C686" s="71"/>
      <c r="D686" s="71"/>
      <c r="E686" s="92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pans="1:25" ht="12.75" customHeight="1" x14ac:dyDescent="0.25">
      <c r="A687" s="71"/>
      <c r="B687" s="71"/>
      <c r="C687" s="71"/>
      <c r="D687" s="71"/>
      <c r="E687" s="92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pans="1:25" ht="12.75" customHeight="1" x14ac:dyDescent="0.25">
      <c r="A688" s="71"/>
      <c r="B688" s="71"/>
      <c r="C688" s="71"/>
      <c r="D688" s="71"/>
      <c r="E688" s="92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pans="1:25" ht="12.75" customHeight="1" x14ac:dyDescent="0.25">
      <c r="A689" s="71"/>
      <c r="B689" s="71"/>
      <c r="C689" s="71"/>
      <c r="D689" s="71"/>
      <c r="E689" s="92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pans="1:25" ht="12.75" customHeight="1" x14ac:dyDescent="0.25">
      <c r="A690" s="71"/>
      <c r="B690" s="71"/>
      <c r="C690" s="71"/>
      <c r="D690" s="71"/>
      <c r="E690" s="92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pans="1:25" ht="12.75" customHeight="1" x14ac:dyDescent="0.25">
      <c r="A691" s="71"/>
      <c r="B691" s="71"/>
      <c r="C691" s="71"/>
      <c r="D691" s="71"/>
      <c r="E691" s="92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pans="1:25" ht="12.75" customHeight="1" x14ac:dyDescent="0.25">
      <c r="A692" s="71"/>
      <c r="B692" s="71"/>
      <c r="C692" s="71"/>
      <c r="D692" s="71"/>
      <c r="E692" s="92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pans="1:25" ht="12.75" customHeight="1" x14ac:dyDescent="0.25">
      <c r="A693" s="71"/>
      <c r="B693" s="71"/>
      <c r="C693" s="71"/>
      <c r="D693" s="71"/>
      <c r="E693" s="92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pans="1:25" ht="12.75" customHeight="1" x14ac:dyDescent="0.25">
      <c r="A694" s="71"/>
      <c r="B694" s="71"/>
      <c r="C694" s="71"/>
      <c r="D694" s="71"/>
      <c r="E694" s="92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pans="1:25" ht="12.75" customHeight="1" x14ac:dyDescent="0.25">
      <c r="A695" s="71"/>
      <c r="B695" s="71"/>
      <c r="C695" s="71"/>
      <c r="D695" s="71"/>
      <c r="E695" s="92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pans="1:25" ht="12.75" customHeight="1" x14ac:dyDescent="0.25">
      <c r="A696" s="71"/>
      <c r="B696" s="71"/>
      <c r="C696" s="71"/>
      <c r="D696" s="71"/>
      <c r="E696" s="92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pans="1:25" ht="12.75" customHeight="1" x14ac:dyDescent="0.25">
      <c r="A697" s="71"/>
      <c r="B697" s="71"/>
      <c r="C697" s="71"/>
      <c r="D697" s="71"/>
      <c r="E697" s="92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pans="1:25" ht="12.75" customHeight="1" x14ac:dyDescent="0.25">
      <c r="A698" s="71"/>
      <c r="B698" s="71"/>
      <c r="C698" s="71"/>
      <c r="D698" s="71"/>
      <c r="E698" s="92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pans="1:25" ht="12.75" customHeight="1" x14ac:dyDescent="0.25">
      <c r="A699" s="71"/>
      <c r="B699" s="71"/>
      <c r="C699" s="71"/>
      <c r="D699" s="71"/>
      <c r="E699" s="92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pans="1:25" ht="12.75" customHeight="1" x14ac:dyDescent="0.25">
      <c r="A700" s="71"/>
      <c r="B700" s="71"/>
      <c r="C700" s="71"/>
      <c r="D700" s="71"/>
      <c r="E700" s="92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pans="1:25" ht="12.75" customHeight="1" x14ac:dyDescent="0.25">
      <c r="A701" s="71"/>
      <c r="B701" s="71"/>
      <c r="C701" s="71"/>
      <c r="D701" s="71"/>
      <c r="E701" s="92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pans="1:25" ht="12.75" customHeight="1" x14ac:dyDescent="0.25">
      <c r="A702" s="71"/>
      <c r="B702" s="71"/>
      <c r="C702" s="71"/>
      <c r="D702" s="71"/>
      <c r="E702" s="92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pans="1:25" ht="12.75" customHeight="1" x14ac:dyDescent="0.25">
      <c r="A703" s="71"/>
      <c r="B703" s="71"/>
      <c r="C703" s="71"/>
      <c r="D703" s="71"/>
      <c r="E703" s="92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pans="1:25" ht="12.75" customHeight="1" x14ac:dyDescent="0.25">
      <c r="A704" s="71"/>
      <c r="B704" s="71"/>
      <c r="C704" s="71"/>
      <c r="D704" s="71"/>
      <c r="E704" s="92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pans="1:25" ht="12.75" customHeight="1" x14ac:dyDescent="0.25">
      <c r="A705" s="71"/>
      <c r="B705" s="71"/>
      <c r="C705" s="71"/>
      <c r="D705" s="71"/>
      <c r="E705" s="92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pans="1:25" ht="12.75" customHeight="1" x14ac:dyDescent="0.25">
      <c r="A706" s="71"/>
      <c r="B706" s="71"/>
      <c r="C706" s="71"/>
      <c r="D706" s="71"/>
      <c r="E706" s="92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pans="1:25" ht="12.75" customHeight="1" x14ac:dyDescent="0.25">
      <c r="A707" s="71"/>
      <c r="B707" s="71"/>
      <c r="C707" s="71"/>
      <c r="D707" s="71"/>
      <c r="E707" s="92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pans="1:25" ht="12.75" customHeight="1" x14ac:dyDescent="0.25">
      <c r="A708" s="71"/>
      <c r="B708" s="71"/>
      <c r="C708" s="71"/>
      <c r="D708" s="71"/>
      <c r="E708" s="92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pans="1:25" ht="12.75" customHeight="1" x14ac:dyDescent="0.25">
      <c r="A709" s="71"/>
      <c r="B709" s="71"/>
      <c r="C709" s="71"/>
      <c r="D709" s="71"/>
      <c r="E709" s="92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pans="1:25" ht="12.75" customHeight="1" x14ac:dyDescent="0.25">
      <c r="A710" s="71"/>
      <c r="B710" s="71"/>
      <c r="C710" s="71"/>
      <c r="D710" s="71"/>
      <c r="E710" s="92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pans="1:25" ht="12.75" customHeight="1" x14ac:dyDescent="0.25">
      <c r="A711" s="71"/>
      <c r="B711" s="71"/>
      <c r="C711" s="71"/>
      <c r="D711" s="71"/>
      <c r="E711" s="92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pans="1:25" ht="12.75" customHeight="1" x14ac:dyDescent="0.25">
      <c r="A712" s="71"/>
      <c r="B712" s="71"/>
      <c r="C712" s="71"/>
      <c r="D712" s="71"/>
      <c r="E712" s="92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pans="1:25" ht="12.75" customHeight="1" x14ac:dyDescent="0.25">
      <c r="A713" s="71"/>
      <c r="B713" s="71"/>
      <c r="C713" s="71"/>
      <c r="D713" s="71"/>
      <c r="E713" s="92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pans="1:25" ht="12.75" customHeight="1" x14ac:dyDescent="0.25">
      <c r="A714" s="71"/>
      <c r="B714" s="71"/>
      <c r="C714" s="71"/>
      <c r="D714" s="71"/>
      <c r="E714" s="92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pans="1:25" ht="12.75" customHeight="1" x14ac:dyDescent="0.25">
      <c r="A715" s="71"/>
      <c r="B715" s="71"/>
      <c r="C715" s="71"/>
      <c r="D715" s="71"/>
      <c r="E715" s="92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pans="1:25" ht="12.75" customHeight="1" x14ac:dyDescent="0.25">
      <c r="A716" s="71"/>
      <c r="B716" s="71"/>
      <c r="C716" s="71"/>
      <c r="D716" s="71"/>
      <c r="E716" s="92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pans="1:25" ht="12.75" customHeight="1" x14ac:dyDescent="0.25">
      <c r="A717" s="71"/>
      <c r="B717" s="71"/>
      <c r="C717" s="71"/>
      <c r="D717" s="71"/>
      <c r="E717" s="92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pans="1:25" ht="12.75" customHeight="1" x14ac:dyDescent="0.25">
      <c r="A718" s="71"/>
      <c r="B718" s="71"/>
      <c r="C718" s="71"/>
      <c r="D718" s="71"/>
      <c r="E718" s="92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pans="1:25" ht="12.75" customHeight="1" x14ac:dyDescent="0.25">
      <c r="A719" s="71"/>
      <c r="B719" s="71"/>
      <c r="C719" s="71"/>
      <c r="D719" s="71"/>
      <c r="E719" s="92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pans="1:25" ht="12.75" customHeight="1" x14ac:dyDescent="0.25">
      <c r="A720" s="71"/>
      <c r="B720" s="71"/>
      <c r="C720" s="71"/>
      <c r="D720" s="71"/>
      <c r="E720" s="92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pans="1:25" ht="12.75" customHeight="1" x14ac:dyDescent="0.25">
      <c r="A721" s="71"/>
      <c r="B721" s="71"/>
      <c r="C721" s="71"/>
      <c r="D721" s="71"/>
      <c r="E721" s="92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pans="1:25" ht="12.75" customHeight="1" x14ac:dyDescent="0.25">
      <c r="A722" s="71"/>
      <c r="B722" s="71"/>
      <c r="C722" s="71"/>
      <c r="D722" s="71"/>
      <c r="E722" s="92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pans="1:25" ht="12.75" customHeight="1" x14ac:dyDescent="0.25">
      <c r="A723" s="71"/>
      <c r="B723" s="71"/>
      <c r="C723" s="71"/>
      <c r="D723" s="71"/>
      <c r="E723" s="92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pans="1:25" ht="12.75" customHeight="1" x14ac:dyDescent="0.25">
      <c r="A724" s="71"/>
      <c r="B724" s="71"/>
      <c r="C724" s="71"/>
      <c r="D724" s="71"/>
      <c r="E724" s="92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pans="1:25" ht="12.75" customHeight="1" x14ac:dyDescent="0.25">
      <c r="A725" s="71"/>
      <c r="B725" s="71"/>
      <c r="C725" s="71"/>
      <c r="D725" s="71"/>
      <c r="E725" s="92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pans="1:25" ht="12.75" customHeight="1" x14ac:dyDescent="0.25">
      <c r="A726" s="71"/>
      <c r="B726" s="71"/>
      <c r="C726" s="71"/>
      <c r="D726" s="71"/>
      <c r="E726" s="92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pans="1:25" ht="12.75" customHeight="1" x14ac:dyDescent="0.25">
      <c r="A727" s="71"/>
      <c r="B727" s="71"/>
      <c r="C727" s="71"/>
      <c r="D727" s="71"/>
      <c r="E727" s="92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pans="1:25" ht="12.75" customHeight="1" x14ac:dyDescent="0.25">
      <c r="A728" s="71"/>
      <c r="B728" s="71"/>
      <c r="C728" s="71"/>
      <c r="D728" s="71"/>
      <c r="E728" s="92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pans="1:25" ht="12.75" customHeight="1" x14ac:dyDescent="0.25">
      <c r="A729" s="71"/>
      <c r="B729" s="71"/>
      <c r="C729" s="71"/>
      <c r="D729" s="71"/>
      <c r="E729" s="92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pans="1:25" ht="12.75" customHeight="1" x14ac:dyDescent="0.25">
      <c r="A730" s="71"/>
      <c r="B730" s="71"/>
      <c r="C730" s="71"/>
      <c r="D730" s="71"/>
      <c r="E730" s="92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pans="1:25" ht="12.75" customHeight="1" x14ac:dyDescent="0.25">
      <c r="A731" s="71"/>
      <c r="B731" s="71"/>
      <c r="C731" s="71"/>
      <c r="D731" s="71"/>
      <c r="E731" s="92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pans="1:25" ht="12.75" customHeight="1" x14ac:dyDescent="0.25">
      <c r="A732" s="71"/>
      <c r="B732" s="71"/>
      <c r="C732" s="71"/>
      <c r="D732" s="71"/>
      <c r="E732" s="92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pans="1:25" ht="12.75" customHeight="1" x14ac:dyDescent="0.25">
      <c r="A733" s="71"/>
      <c r="B733" s="71"/>
      <c r="C733" s="71"/>
      <c r="D733" s="71"/>
      <c r="E733" s="92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pans="1:25" ht="12.75" customHeight="1" x14ac:dyDescent="0.25">
      <c r="A734" s="71"/>
      <c r="B734" s="71"/>
      <c r="C734" s="71"/>
      <c r="D734" s="71"/>
      <c r="E734" s="92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pans="1:25" ht="12.75" customHeight="1" x14ac:dyDescent="0.25">
      <c r="A735" s="71"/>
      <c r="B735" s="71"/>
      <c r="C735" s="71"/>
      <c r="D735" s="71"/>
      <c r="E735" s="92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pans="1:25" ht="12.75" customHeight="1" x14ac:dyDescent="0.25">
      <c r="A736" s="71"/>
      <c r="B736" s="71"/>
      <c r="C736" s="71"/>
      <c r="D736" s="71"/>
      <c r="E736" s="92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pans="1:25" ht="12.75" customHeight="1" x14ac:dyDescent="0.25">
      <c r="A737" s="71"/>
      <c r="B737" s="71"/>
      <c r="C737" s="71"/>
      <c r="D737" s="71"/>
      <c r="E737" s="92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pans="1:25" ht="12.75" customHeight="1" x14ac:dyDescent="0.25">
      <c r="A738" s="71"/>
      <c r="B738" s="71"/>
      <c r="C738" s="71"/>
      <c r="D738" s="71"/>
      <c r="E738" s="92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pans="1:25" ht="12.75" customHeight="1" x14ac:dyDescent="0.25">
      <c r="A739" s="71"/>
      <c r="B739" s="71"/>
      <c r="C739" s="71"/>
      <c r="D739" s="71"/>
      <c r="E739" s="92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pans="1:25" ht="12.75" customHeight="1" x14ac:dyDescent="0.25">
      <c r="A740" s="71"/>
      <c r="B740" s="71"/>
      <c r="C740" s="71"/>
      <c r="D740" s="71"/>
      <c r="E740" s="92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pans="1:25" ht="12.75" customHeight="1" x14ac:dyDescent="0.25">
      <c r="A741" s="71"/>
      <c r="B741" s="71"/>
      <c r="C741" s="71"/>
      <c r="D741" s="71"/>
      <c r="E741" s="92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pans="1:25" ht="12.75" customHeight="1" x14ac:dyDescent="0.25">
      <c r="A742" s="71"/>
      <c r="B742" s="71"/>
      <c r="C742" s="71"/>
      <c r="D742" s="71"/>
      <c r="E742" s="92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pans="1:25" ht="12.75" customHeight="1" x14ac:dyDescent="0.25">
      <c r="A743" s="71"/>
      <c r="B743" s="71"/>
      <c r="C743" s="71"/>
      <c r="D743" s="71"/>
      <c r="E743" s="92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pans="1:25" ht="12.75" customHeight="1" x14ac:dyDescent="0.25">
      <c r="A744" s="71"/>
      <c r="B744" s="71"/>
      <c r="C744" s="71"/>
      <c r="D744" s="71"/>
      <c r="E744" s="92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pans="1:25" ht="12.75" customHeight="1" x14ac:dyDescent="0.25">
      <c r="A745" s="71"/>
      <c r="B745" s="71"/>
      <c r="C745" s="71"/>
      <c r="D745" s="71"/>
      <c r="E745" s="92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pans="1:25" ht="12.75" customHeight="1" x14ac:dyDescent="0.25">
      <c r="A746" s="71"/>
      <c r="B746" s="71"/>
      <c r="C746" s="71"/>
      <c r="D746" s="71"/>
      <c r="E746" s="92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pans="1:25" ht="12.75" customHeight="1" x14ac:dyDescent="0.25">
      <c r="A747" s="71"/>
      <c r="B747" s="71"/>
      <c r="C747" s="71"/>
      <c r="D747" s="71"/>
      <c r="E747" s="92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pans="1:25" ht="12.75" customHeight="1" x14ac:dyDescent="0.25">
      <c r="A748" s="71"/>
      <c r="B748" s="71"/>
      <c r="C748" s="71"/>
      <c r="D748" s="71"/>
      <c r="E748" s="92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pans="1:25" ht="12.75" customHeight="1" x14ac:dyDescent="0.25">
      <c r="A749" s="71"/>
      <c r="B749" s="71"/>
      <c r="C749" s="71"/>
      <c r="D749" s="71"/>
      <c r="E749" s="92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pans="1:25" ht="12.75" customHeight="1" x14ac:dyDescent="0.25">
      <c r="A750" s="71"/>
      <c r="B750" s="71"/>
      <c r="C750" s="71"/>
      <c r="D750" s="71"/>
      <c r="E750" s="92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pans="1:25" ht="12.75" customHeight="1" x14ac:dyDescent="0.25">
      <c r="A751" s="71"/>
      <c r="B751" s="71"/>
      <c r="C751" s="71"/>
      <c r="D751" s="71"/>
      <c r="E751" s="92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pans="1:25" ht="12.75" customHeight="1" x14ac:dyDescent="0.25">
      <c r="A752" s="71"/>
      <c r="B752" s="71"/>
      <c r="C752" s="71"/>
      <c r="D752" s="71"/>
      <c r="E752" s="92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pans="1:25" ht="12.75" customHeight="1" x14ac:dyDescent="0.25">
      <c r="A753" s="71"/>
      <c r="B753" s="71"/>
      <c r="C753" s="71"/>
      <c r="D753" s="71"/>
      <c r="E753" s="92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pans="1:25" ht="12.75" customHeight="1" x14ac:dyDescent="0.25">
      <c r="A754" s="71"/>
      <c r="B754" s="71"/>
      <c r="C754" s="71"/>
      <c r="D754" s="71"/>
      <c r="E754" s="92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pans="1:25" ht="12.75" customHeight="1" x14ac:dyDescent="0.25">
      <c r="A755" s="71"/>
      <c r="B755" s="71"/>
      <c r="C755" s="71"/>
      <c r="D755" s="71"/>
      <c r="E755" s="92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pans="1:25" ht="12.75" customHeight="1" x14ac:dyDescent="0.25">
      <c r="A756" s="71"/>
      <c r="B756" s="71"/>
      <c r="C756" s="71"/>
      <c r="D756" s="71"/>
      <c r="E756" s="92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pans="1:25" ht="12.75" customHeight="1" x14ac:dyDescent="0.25">
      <c r="A757" s="71"/>
      <c r="B757" s="71"/>
      <c r="C757" s="71"/>
      <c r="D757" s="71"/>
      <c r="E757" s="92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pans="1:25" ht="12.75" customHeight="1" x14ac:dyDescent="0.25">
      <c r="A758" s="71"/>
      <c r="B758" s="71"/>
      <c r="C758" s="71"/>
      <c r="D758" s="71"/>
      <c r="E758" s="92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pans="1:25" ht="12.75" customHeight="1" x14ac:dyDescent="0.25">
      <c r="A759" s="71"/>
      <c r="B759" s="71"/>
      <c r="C759" s="71"/>
      <c r="D759" s="71"/>
      <c r="E759" s="92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pans="1:25" ht="12.75" customHeight="1" x14ac:dyDescent="0.25">
      <c r="A760" s="71"/>
      <c r="B760" s="71"/>
      <c r="C760" s="71"/>
      <c r="D760" s="71"/>
      <c r="E760" s="92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pans="1:25" ht="12.75" customHeight="1" x14ac:dyDescent="0.25">
      <c r="A761" s="71"/>
      <c r="B761" s="71"/>
      <c r="C761" s="71"/>
      <c r="D761" s="71"/>
      <c r="E761" s="92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pans="1:25" ht="12.75" customHeight="1" x14ac:dyDescent="0.25">
      <c r="A762" s="71"/>
      <c r="B762" s="71"/>
      <c r="C762" s="71"/>
      <c r="D762" s="71"/>
      <c r="E762" s="92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pans="1:25" ht="12.75" customHeight="1" x14ac:dyDescent="0.25">
      <c r="A763" s="71"/>
      <c r="B763" s="71"/>
      <c r="C763" s="71"/>
      <c r="D763" s="71"/>
      <c r="E763" s="92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pans="1:25" ht="12.75" customHeight="1" x14ac:dyDescent="0.25">
      <c r="A764" s="71"/>
      <c r="B764" s="71"/>
      <c r="C764" s="71"/>
      <c r="D764" s="71"/>
      <c r="E764" s="92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pans="1:25" ht="12.75" customHeight="1" x14ac:dyDescent="0.25">
      <c r="A765" s="71"/>
      <c r="B765" s="71"/>
      <c r="C765" s="71"/>
      <c r="D765" s="71"/>
      <c r="E765" s="92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pans="1:25" ht="12.75" customHeight="1" x14ac:dyDescent="0.25">
      <c r="A766" s="71"/>
      <c r="B766" s="71"/>
      <c r="C766" s="71"/>
      <c r="D766" s="71"/>
      <c r="E766" s="92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pans="1:25" ht="12.75" customHeight="1" x14ac:dyDescent="0.25">
      <c r="A767" s="71"/>
      <c r="B767" s="71"/>
      <c r="C767" s="71"/>
      <c r="D767" s="71"/>
      <c r="E767" s="92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pans="1:25" ht="12.75" customHeight="1" x14ac:dyDescent="0.25">
      <c r="A768" s="71"/>
      <c r="B768" s="71"/>
      <c r="C768" s="71"/>
      <c r="D768" s="71"/>
      <c r="E768" s="92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2.75" customHeight="1" x14ac:dyDescent="0.25">
      <c r="A769" s="71"/>
      <c r="B769" s="71"/>
      <c r="C769" s="71"/>
      <c r="D769" s="71"/>
      <c r="E769" s="92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pans="1:25" ht="12.75" customHeight="1" x14ac:dyDescent="0.25">
      <c r="A770" s="71"/>
      <c r="B770" s="71"/>
      <c r="C770" s="71"/>
      <c r="D770" s="71"/>
      <c r="E770" s="92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pans="1:25" ht="12.75" customHeight="1" x14ac:dyDescent="0.25">
      <c r="A771" s="71"/>
      <c r="B771" s="71"/>
      <c r="C771" s="71"/>
      <c r="D771" s="71"/>
      <c r="E771" s="92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pans="1:25" ht="12.75" customHeight="1" x14ac:dyDescent="0.25">
      <c r="A772" s="71"/>
      <c r="B772" s="71"/>
      <c r="C772" s="71"/>
      <c r="D772" s="71"/>
      <c r="E772" s="92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pans="1:25" ht="12.75" customHeight="1" x14ac:dyDescent="0.25">
      <c r="A773" s="71"/>
      <c r="B773" s="71"/>
      <c r="C773" s="71"/>
      <c r="D773" s="71"/>
      <c r="E773" s="92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pans="1:25" ht="12.75" customHeight="1" x14ac:dyDescent="0.25">
      <c r="A774" s="71"/>
      <c r="B774" s="71"/>
      <c r="C774" s="71"/>
      <c r="D774" s="71"/>
      <c r="E774" s="92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pans="1:25" ht="12.75" customHeight="1" x14ac:dyDescent="0.25">
      <c r="A775" s="71"/>
      <c r="B775" s="71"/>
      <c r="C775" s="71"/>
      <c r="D775" s="71"/>
      <c r="E775" s="92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pans="1:25" ht="12.75" customHeight="1" x14ac:dyDescent="0.25">
      <c r="A776" s="71"/>
      <c r="B776" s="71"/>
      <c r="C776" s="71"/>
      <c r="D776" s="71"/>
      <c r="E776" s="92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pans="1:25" ht="12.75" customHeight="1" x14ac:dyDescent="0.25">
      <c r="A777" s="71"/>
      <c r="B777" s="71"/>
      <c r="C777" s="71"/>
      <c r="D777" s="71"/>
      <c r="E777" s="92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pans="1:25" ht="12.75" customHeight="1" x14ac:dyDescent="0.25">
      <c r="A778" s="71"/>
      <c r="B778" s="71"/>
      <c r="C778" s="71"/>
      <c r="D778" s="71"/>
      <c r="E778" s="92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pans="1:25" ht="12.75" customHeight="1" x14ac:dyDescent="0.25">
      <c r="A779" s="71"/>
      <c r="B779" s="71"/>
      <c r="C779" s="71"/>
      <c r="D779" s="71"/>
      <c r="E779" s="92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pans="1:25" ht="12.75" customHeight="1" x14ac:dyDescent="0.25">
      <c r="A780" s="71"/>
      <c r="B780" s="71"/>
      <c r="C780" s="71"/>
      <c r="D780" s="71"/>
      <c r="E780" s="92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pans="1:25" ht="12.75" customHeight="1" x14ac:dyDescent="0.25">
      <c r="A781" s="71"/>
      <c r="B781" s="71"/>
      <c r="C781" s="71"/>
      <c r="D781" s="71"/>
      <c r="E781" s="92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pans="1:25" ht="12.75" customHeight="1" x14ac:dyDescent="0.25">
      <c r="A782" s="71"/>
      <c r="B782" s="71"/>
      <c r="C782" s="71"/>
      <c r="D782" s="71"/>
      <c r="E782" s="92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pans="1:25" ht="12.75" customHeight="1" x14ac:dyDescent="0.25">
      <c r="A783" s="71"/>
      <c r="B783" s="71"/>
      <c r="C783" s="71"/>
      <c r="D783" s="71"/>
      <c r="E783" s="92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pans="1:25" ht="12.75" customHeight="1" x14ac:dyDescent="0.25">
      <c r="A784" s="71"/>
      <c r="B784" s="71"/>
      <c r="C784" s="71"/>
      <c r="D784" s="71"/>
      <c r="E784" s="92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pans="1:25" ht="12.75" customHeight="1" x14ac:dyDescent="0.25">
      <c r="A785" s="71"/>
      <c r="B785" s="71"/>
      <c r="C785" s="71"/>
      <c r="D785" s="71"/>
      <c r="E785" s="92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pans="1:25" ht="12.75" customHeight="1" x14ac:dyDescent="0.25">
      <c r="A786" s="71"/>
      <c r="B786" s="71"/>
      <c r="C786" s="71"/>
      <c r="D786" s="71"/>
      <c r="E786" s="92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pans="1:25" ht="12.75" customHeight="1" x14ac:dyDescent="0.25">
      <c r="A787" s="71"/>
      <c r="B787" s="71"/>
      <c r="C787" s="71"/>
      <c r="D787" s="71"/>
      <c r="E787" s="92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pans="1:25" ht="12.75" customHeight="1" x14ac:dyDescent="0.25">
      <c r="A788" s="71"/>
      <c r="B788" s="71"/>
      <c r="C788" s="71"/>
      <c r="D788" s="71"/>
      <c r="E788" s="92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pans="1:25" ht="12.75" customHeight="1" x14ac:dyDescent="0.25">
      <c r="A789" s="71"/>
      <c r="B789" s="71"/>
      <c r="C789" s="71"/>
      <c r="D789" s="71"/>
      <c r="E789" s="92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pans="1:25" ht="12.75" customHeight="1" x14ac:dyDescent="0.25">
      <c r="A790" s="71"/>
      <c r="B790" s="71"/>
      <c r="C790" s="71"/>
      <c r="D790" s="71"/>
      <c r="E790" s="92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pans="1:25" ht="12.75" customHeight="1" x14ac:dyDescent="0.25">
      <c r="A791" s="71"/>
      <c r="B791" s="71"/>
      <c r="C791" s="71"/>
      <c r="D791" s="71"/>
      <c r="E791" s="92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pans="1:25" ht="12.75" customHeight="1" x14ac:dyDescent="0.25">
      <c r="A792" s="71"/>
      <c r="B792" s="71"/>
      <c r="C792" s="71"/>
      <c r="D792" s="71"/>
      <c r="E792" s="92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pans="1:25" ht="12.75" customHeight="1" x14ac:dyDescent="0.25">
      <c r="A793" s="71"/>
      <c r="B793" s="71"/>
      <c r="C793" s="71"/>
      <c r="D793" s="71"/>
      <c r="E793" s="92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pans="1:25" ht="12.75" customHeight="1" x14ac:dyDescent="0.25">
      <c r="A794" s="71"/>
      <c r="B794" s="71"/>
      <c r="C794" s="71"/>
      <c r="D794" s="71"/>
      <c r="E794" s="92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pans="1:25" ht="12.75" customHeight="1" x14ac:dyDescent="0.25">
      <c r="A795" s="71"/>
      <c r="B795" s="71"/>
      <c r="C795" s="71"/>
      <c r="D795" s="71"/>
      <c r="E795" s="92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pans="1:25" ht="12.75" customHeight="1" x14ac:dyDescent="0.25">
      <c r="A796" s="71"/>
      <c r="B796" s="71"/>
      <c r="C796" s="71"/>
      <c r="D796" s="71"/>
      <c r="E796" s="92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pans="1:25" ht="12.75" customHeight="1" x14ac:dyDescent="0.25">
      <c r="A797" s="71"/>
      <c r="B797" s="71"/>
      <c r="C797" s="71"/>
      <c r="D797" s="71"/>
      <c r="E797" s="92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pans="1:25" ht="12.75" customHeight="1" x14ac:dyDescent="0.25">
      <c r="A798" s="71"/>
      <c r="B798" s="71"/>
      <c r="C798" s="71"/>
      <c r="D798" s="71"/>
      <c r="E798" s="92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pans="1:25" ht="12.75" customHeight="1" x14ac:dyDescent="0.25">
      <c r="A799" s="71"/>
      <c r="B799" s="71"/>
      <c r="C799" s="71"/>
      <c r="D799" s="71"/>
      <c r="E799" s="92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pans="1:25" ht="12.75" customHeight="1" x14ac:dyDescent="0.25">
      <c r="A800" s="71"/>
      <c r="B800" s="71"/>
      <c r="C800" s="71"/>
      <c r="D800" s="71"/>
      <c r="E800" s="92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pans="1:25" ht="12.75" customHeight="1" x14ac:dyDescent="0.25">
      <c r="A801" s="71"/>
      <c r="B801" s="71"/>
      <c r="C801" s="71"/>
      <c r="D801" s="71"/>
      <c r="E801" s="92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pans="1:25" ht="12.75" customHeight="1" x14ac:dyDescent="0.25">
      <c r="A802" s="71"/>
      <c r="B802" s="71"/>
      <c r="C802" s="71"/>
      <c r="D802" s="71"/>
      <c r="E802" s="92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pans="1:25" ht="12.75" customHeight="1" x14ac:dyDescent="0.25">
      <c r="A803" s="71"/>
      <c r="B803" s="71"/>
      <c r="C803" s="71"/>
      <c r="D803" s="71"/>
      <c r="E803" s="92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pans="1:25" ht="12.75" customHeight="1" x14ac:dyDescent="0.25">
      <c r="A804" s="71"/>
      <c r="B804" s="71"/>
      <c r="C804" s="71"/>
      <c r="D804" s="71"/>
      <c r="E804" s="92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pans="1:25" ht="12.75" customHeight="1" x14ac:dyDescent="0.25">
      <c r="A805" s="71"/>
      <c r="B805" s="71"/>
      <c r="C805" s="71"/>
      <c r="D805" s="71"/>
      <c r="E805" s="92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pans="1:25" ht="12.75" customHeight="1" x14ac:dyDescent="0.25">
      <c r="A806" s="71"/>
      <c r="B806" s="71"/>
      <c r="C806" s="71"/>
      <c r="D806" s="71"/>
      <c r="E806" s="92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pans="1:25" ht="12.75" customHeight="1" x14ac:dyDescent="0.25">
      <c r="A807" s="71"/>
      <c r="B807" s="71"/>
      <c r="C807" s="71"/>
      <c r="D807" s="71"/>
      <c r="E807" s="92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pans="1:25" ht="12.75" customHeight="1" x14ac:dyDescent="0.25">
      <c r="A808" s="71"/>
      <c r="B808" s="71"/>
      <c r="C808" s="71"/>
      <c r="D808" s="71"/>
      <c r="E808" s="92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pans="1:25" ht="12.75" customHeight="1" x14ac:dyDescent="0.25">
      <c r="A809" s="71"/>
      <c r="B809" s="71"/>
      <c r="C809" s="71"/>
      <c r="D809" s="71"/>
      <c r="E809" s="92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pans="1:25" ht="12.75" customHeight="1" x14ac:dyDescent="0.25">
      <c r="A810" s="71"/>
      <c r="B810" s="71"/>
      <c r="C810" s="71"/>
      <c r="D810" s="71"/>
      <c r="E810" s="92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pans="1:25" ht="12.75" customHeight="1" x14ac:dyDescent="0.25">
      <c r="A811" s="71"/>
      <c r="B811" s="71"/>
      <c r="C811" s="71"/>
      <c r="D811" s="71"/>
      <c r="E811" s="92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pans="1:25" ht="12.75" customHeight="1" x14ac:dyDescent="0.25">
      <c r="A812" s="71"/>
      <c r="B812" s="71"/>
      <c r="C812" s="71"/>
      <c r="D812" s="71"/>
      <c r="E812" s="92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pans="1:25" ht="12.75" customHeight="1" x14ac:dyDescent="0.25">
      <c r="A813" s="71"/>
      <c r="B813" s="71"/>
      <c r="C813" s="71"/>
      <c r="D813" s="71"/>
      <c r="E813" s="92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pans="1:25" ht="12.75" customHeight="1" x14ac:dyDescent="0.25">
      <c r="A814" s="71"/>
      <c r="B814" s="71"/>
      <c r="C814" s="71"/>
      <c r="D814" s="71"/>
      <c r="E814" s="92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pans="1:25" ht="12.75" customHeight="1" x14ac:dyDescent="0.25">
      <c r="A815" s="71"/>
      <c r="B815" s="71"/>
      <c r="C815" s="71"/>
      <c r="D815" s="71"/>
      <c r="E815" s="92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pans="1:25" ht="12.75" customHeight="1" x14ac:dyDescent="0.25">
      <c r="A816" s="71"/>
      <c r="B816" s="71"/>
      <c r="C816" s="71"/>
      <c r="D816" s="71"/>
      <c r="E816" s="92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pans="1:25" ht="12.75" customHeight="1" x14ac:dyDescent="0.25">
      <c r="A817" s="71"/>
      <c r="B817" s="71"/>
      <c r="C817" s="71"/>
      <c r="D817" s="71"/>
      <c r="E817" s="92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pans="1:25" ht="12.75" customHeight="1" x14ac:dyDescent="0.25">
      <c r="A818" s="71"/>
      <c r="B818" s="71"/>
      <c r="C818" s="71"/>
      <c r="D818" s="71"/>
      <c r="E818" s="92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pans="1:25" ht="12.75" customHeight="1" x14ac:dyDescent="0.25">
      <c r="A819" s="71"/>
      <c r="B819" s="71"/>
      <c r="C819" s="71"/>
      <c r="D819" s="71"/>
      <c r="E819" s="92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pans="1:25" ht="12.75" customHeight="1" x14ac:dyDescent="0.25">
      <c r="A820" s="71"/>
      <c r="B820" s="71"/>
      <c r="C820" s="71"/>
      <c r="D820" s="71"/>
      <c r="E820" s="92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pans="1:25" ht="12.75" customHeight="1" x14ac:dyDescent="0.25">
      <c r="A821" s="71"/>
      <c r="B821" s="71"/>
      <c r="C821" s="71"/>
      <c r="D821" s="71"/>
      <c r="E821" s="92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pans="1:25" ht="12.75" customHeight="1" x14ac:dyDescent="0.25">
      <c r="A822" s="71"/>
      <c r="B822" s="71"/>
      <c r="C822" s="71"/>
      <c r="D822" s="71"/>
      <c r="E822" s="92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pans="1:25" ht="12.75" customHeight="1" x14ac:dyDescent="0.25">
      <c r="A823" s="71"/>
      <c r="B823" s="71"/>
      <c r="C823" s="71"/>
      <c r="D823" s="71"/>
      <c r="E823" s="92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pans="1:25" ht="12.75" customHeight="1" x14ac:dyDescent="0.25">
      <c r="A824" s="71"/>
      <c r="B824" s="71"/>
      <c r="C824" s="71"/>
      <c r="D824" s="71"/>
      <c r="E824" s="92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pans="1:25" ht="12.75" customHeight="1" x14ac:dyDescent="0.25">
      <c r="A825" s="71"/>
      <c r="B825" s="71"/>
      <c r="C825" s="71"/>
      <c r="D825" s="71"/>
      <c r="E825" s="92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pans="1:25" ht="12.75" customHeight="1" x14ac:dyDescent="0.25">
      <c r="A826" s="71"/>
      <c r="B826" s="71"/>
      <c r="C826" s="71"/>
      <c r="D826" s="71"/>
      <c r="E826" s="92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pans="1:25" ht="12.75" customHeight="1" x14ac:dyDescent="0.25">
      <c r="A827" s="71"/>
      <c r="B827" s="71"/>
      <c r="C827" s="71"/>
      <c r="D827" s="71"/>
      <c r="E827" s="92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pans="1:25" ht="12.75" customHeight="1" x14ac:dyDescent="0.25">
      <c r="A828" s="71"/>
      <c r="B828" s="71"/>
      <c r="C828" s="71"/>
      <c r="D828" s="71"/>
      <c r="E828" s="92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pans="1:25" ht="12.75" customHeight="1" x14ac:dyDescent="0.25">
      <c r="A829" s="71"/>
      <c r="B829" s="71"/>
      <c r="C829" s="71"/>
      <c r="D829" s="71"/>
      <c r="E829" s="92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pans="1:25" ht="12.75" customHeight="1" x14ac:dyDescent="0.25">
      <c r="A830" s="71"/>
      <c r="B830" s="71"/>
      <c r="C830" s="71"/>
      <c r="D830" s="71"/>
      <c r="E830" s="92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pans="1:25" ht="12.75" customHeight="1" x14ac:dyDescent="0.25">
      <c r="A831" s="71"/>
      <c r="B831" s="71"/>
      <c r="C831" s="71"/>
      <c r="D831" s="71"/>
      <c r="E831" s="92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pans="1:25" ht="12.75" customHeight="1" x14ac:dyDescent="0.25">
      <c r="A832" s="71"/>
      <c r="B832" s="71"/>
      <c r="C832" s="71"/>
      <c r="D832" s="71"/>
      <c r="E832" s="92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pans="1:25" ht="12.75" customHeight="1" x14ac:dyDescent="0.25">
      <c r="A833" s="71"/>
      <c r="B833" s="71"/>
      <c r="C833" s="71"/>
      <c r="D833" s="71"/>
      <c r="E833" s="92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pans="1:25" ht="12.75" customHeight="1" x14ac:dyDescent="0.25">
      <c r="A834" s="71"/>
      <c r="B834" s="71"/>
      <c r="C834" s="71"/>
      <c r="D834" s="71"/>
      <c r="E834" s="92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pans="1:25" ht="12.75" customHeight="1" x14ac:dyDescent="0.25">
      <c r="A835" s="71"/>
      <c r="B835" s="71"/>
      <c r="C835" s="71"/>
      <c r="D835" s="71"/>
      <c r="E835" s="92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pans="1:25" ht="12.75" customHeight="1" x14ac:dyDescent="0.25">
      <c r="A836" s="71"/>
      <c r="B836" s="71"/>
      <c r="C836" s="71"/>
      <c r="D836" s="71"/>
      <c r="E836" s="92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pans="1:25" ht="12.75" customHeight="1" x14ac:dyDescent="0.25">
      <c r="A837" s="71"/>
      <c r="B837" s="71"/>
      <c r="C837" s="71"/>
      <c r="D837" s="71"/>
      <c r="E837" s="92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pans="1:25" ht="12.75" customHeight="1" x14ac:dyDescent="0.25">
      <c r="A838" s="71"/>
      <c r="B838" s="71"/>
      <c r="C838" s="71"/>
      <c r="D838" s="71"/>
      <c r="E838" s="92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pans="1:25" ht="12.75" customHeight="1" x14ac:dyDescent="0.25">
      <c r="A839" s="71"/>
      <c r="B839" s="71"/>
      <c r="C839" s="71"/>
      <c r="D839" s="71"/>
      <c r="E839" s="92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pans="1:25" ht="12.75" customHeight="1" x14ac:dyDescent="0.25">
      <c r="A840" s="71"/>
      <c r="B840" s="71"/>
      <c r="C840" s="71"/>
      <c r="D840" s="71"/>
      <c r="E840" s="92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pans="1:25" ht="12.75" customHeight="1" x14ac:dyDescent="0.25">
      <c r="A841" s="71"/>
      <c r="B841" s="71"/>
      <c r="C841" s="71"/>
      <c r="D841" s="71"/>
      <c r="E841" s="92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pans="1:25" ht="12.75" customHeight="1" x14ac:dyDescent="0.25">
      <c r="A842" s="71"/>
      <c r="B842" s="71"/>
      <c r="C842" s="71"/>
      <c r="D842" s="71"/>
      <c r="E842" s="92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pans="1:25" ht="12.75" customHeight="1" x14ac:dyDescent="0.25">
      <c r="A843" s="71"/>
      <c r="B843" s="71"/>
      <c r="C843" s="71"/>
      <c r="D843" s="71"/>
      <c r="E843" s="92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pans="1:25" ht="12.75" customHeight="1" x14ac:dyDescent="0.25">
      <c r="A844" s="71"/>
      <c r="B844" s="71"/>
      <c r="C844" s="71"/>
      <c r="D844" s="71"/>
      <c r="E844" s="92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pans="1:25" ht="12.75" customHeight="1" x14ac:dyDescent="0.25">
      <c r="A845" s="71"/>
      <c r="B845" s="71"/>
      <c r="C845" s="71"/>
      <c r="D845" s="71"/>
      <c r="E845" s="92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pans="1:25" ht="12.75" customHeight="1" x14ac:dyDescent="0.25">
      <c r="A846" s="71"/>
      <c r="B846" s="71"/>
      <c r="C846" s="71"/>
      <c r="D846" s="71"/>
      <c r="E846" s="92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pans="1:25" ht="12.75" customHeight="1" x14ac:dyDescent="0.25">
      <c r="A847" s="71"/>
      <c r="B847" s="71"/>
      <c r="C847" s="71"/>
      <c r="D847" s="71"/>
      <c r="E847" s="92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pans="1:25" ht="12.75" customHeight="1" x14ac:dyDescent="0.25">
      <c r="A848" s="71"/>
      <c r="B848" s="71"/>
      <c r="C848" s="71"/>
      <c r="D848" s="71"/>
      <c r="E848" s="92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pans="1:25" ht="12.75" customHeight="1" x14ac:dyDescent="0.25">
      <c r="A849" s="71"/>
      <c r="B849" s="71"/>
      <c r="C849" s="71"/>
      <c r="D849" s="71"/>
      <c r="E849" s="92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pans="1:25" ht="12.75" customHeight="1" x14ac:dyDescent="0.25">
      <c r="A850" s="71"/>
      <c r="B850" s="71"/>
      <c r="C850" s="71"/>
      <c r="D850" s="71"/>
      <c r="E850" s="92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pans="1:25" ht="12.75" customHeight="1" x14ac:dyDescent="0.25">
      <c r="A851" s="71"/>
      <c r="B851" s="71"/>
      <c r="C851" s="71"/>
      <c r="D851" s="71"/>
      <c r="E851" s="92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pans="1:25" ht="12.75" customHeight="1" x14ac:dyDescent="0.25">
      <c r="A852" s="71"/>
      <c r="B852" s="71"/>
      <c r="C852" s="71"/>
      <c r="D852" s="71"/>
      <c r="E852" s="92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pans="1:25" ht="12.75" customHeight="1" x14ac:dyDescent="0.25">
      <c r="A853" s="71"/>
      <c r="B853" s="71"/>
      <c r="C853" s="71"/>
      <c r="D853" s="71"/>
      <c r="E853" s="92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pans="1:25" ht="12.75" customHeight="1" x14ac:dyDescent="0.25">
      <c r="A854" s="71"/>
      <c r="B854" s="71"/>
      <c r="C854" s="71"/>
      <c r="D854" s="71"/>
      <c r="E854" s="92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pans="1:25" ht="12.75" customHeight="1" x14ac:dyDescent="0.25">
      <c r="A855" s="71"/>
      <c r="B855" s="71"/>
      <c r="C855" s="71"/>
      <c r="D855" s="71"/>
      <c r="E855" s="92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pans="1:25" ht="12.75" customHeight="1" x14ac:dyDescent="0.25">
      <c r="A856" s="71"/>
      <c r="B856" s="71"/>
      <c r="C856" s="71"/>
      <c r="D856" s="71"/>
      <c r="E856" s="92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pans="1:25" ht="12.75" customHeight="1" x14ac:dyDescent="0.25">
      <c r="A857" s="71"/>
      <c r="B857" s="71"/>
      <c r="C857" s="71"/>
      <c r="D857" s="71"/>
      <c r="E857" s="92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pans="1:25" ht="12.75" customHeight="1" x14ac:dyDescent="0.25">
      <c r="A858" s="71"/>
      <c r="B858" s="71"/>
      <c r="C858" s="71"/>
      <c r="D858" s="71"/>
      <c r="E858" s="92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pans="1:25" ht="12.75" customHeight="1" x14ac:dyDescent="0.25">
      <c r="A859" s="71"/>
      <c r="B859" s="71"/>
      <c r="C859" s="71"/>
      <c r="D859" s="71"/>
      <c r="E859" s="92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pans="1:25" ht="12.75" customHeight="1" x14ac:dyDescent="0.25">
      <c r="A860" s="71"/>
      <c r="B860" s="71"/>
      <c r="C860" s="71"/>
      <c r="D860" s="71"/>
      <c r="E860" s="92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pans="1:25" ht="12.75" customHeight="1" x14ac:dyDescent="0.25">
      <c r="A861" s="71"/>
      <c r="B861" s="71"/>
      <c r="C861" s="71"/>
      <c r="D861" s="71"/>
      <c r="E861" s="92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pans="1:25" ht="12.75" customHeight="1" x14ac:dyDescent="0.25">
      <c r="A862" s="71"/>
      <c r="B862" s="71"/>
      <c r="C862" s="71"/>
      <c r="D862" s="71"/>
      <c r="E862" s="92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pans="1:25" ht="12.75" customHeight="1" x14ac:dyDescent="0.25">
      <c r="A863" s="71"/>
      <c r="B863" s="71"/>
      <c r="C863" s="71"/>
      <c r="D863" s="71"/>
      <c r="E863" s="92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pans="1:25" ht="12.75" customHeight="1" x14ac:dyDescent="0.25">
      <c r="A864" s="71"/>
      <c r="B864" s="71"/>
      <c r="C864" s="71"/>
      <c r="D864" s="71"/>
      <c r="E864" s="92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pans="1:25" ht="12.75" customHeight="1" x14ac:dyDescent="0.25">
      <c r="A865" s="71"/>
      <c r="B865" s="71"/>
      <c r="C865" s="71"/>
      <c r="D865" s="71"/>
      <c r="E865" s="92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pans="1:25" ht="12.75" customHeight="1" x14ac:dyDescent="0.25">
      <c r="A866" s="71"/>
      <c r="B866" s="71"/>
      <c r="C866" s="71"/>
      <c r="D866" s="71"/>
      <c r="E866" s="92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pans="1:25" ht="12.75" customHeight="1" x14ac:dyDescent="0.25">
      <c r="A867" s="71"/>
      <c r="B867" s="71"/>
      <c r="C867" s="71"/>
      <c r="D867" s="71"/>
      <c r="E867" s="92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pans="1:25" ht="12.75" customHeight="1" x14ac:dyDescent="0.25">
      <c r="A868" s="71"/>
      <c r="B868" s="71"/>
      <c r="C868" s="71"/>
      <c r="D868" s="71"/>
      <c r="E868" s="92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pans="1:25" ht="12.75" customHeight="1" x14ac:dyDescent="0.25">
      <c r="A869" s="71"/>
      <c r="B869" s="71"/>
      <c r="C869" s="71"/>
      <c r="D869" s="71"/>
      <c r="E869" s="92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pans="1:25" ht="12.75" customHeight="1" x14ac:dyDescent="0.25">
      <c r="A870" s="71"/>
      <c r="B870" s="71"/>
      <c r="C870" s="71"/>
      <c r="D870" s="71"/>
      <c r="E870" s="92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pans="1:25" ht="12.75" customHeight="1" x14ac:dyDescent="0.25">
      <c r="A871" s="71"/>
      <c r="B871" s="71"/>
      <c r="C871" s="71"/>
      <c r="D871" s="71"/>
      <c r="E871" s="92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pans="1:25" ht="12.75" customHeight="1" x14ac:dyDescent="0.25">
      <c r="A872" s="71"/>
      <c r="B872" s="71"/>
      <c r="C872" s="71"/>
      <c r="D872" s="71"/>
      <c r="E872" s="92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pans="1:25" ht="12.75" customHeight="1" x14ac:dyDescent="0.25">
      <c r="A873" s="71"/>
      <c r="B873" s="71"/>
      <c r="C873" s="71"/>
      <c r="D873" s="71"/>
      <c r="E873" s="92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pans="1:25" ht="12.75" customHeight="1" x14ac:dyDescent="0.25">
      <c r="A874" s="71"/>
      <c r="B874" s="71"/>
      <c r="C874" s="71"/>
      <c r="D874" s="71"/>
      <c r="E874" s="92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pans="1:25" ht="12.75" customHeight="1" x14ac:dyDescent="0.25">
      <c r="A875" s="71"/>
      <c r="B875" s="71"/>
      <c r="C875" s="71"/>
      <c r="D875" s="71"/>
      <c r="E875" s="92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pans="1:25" ht="12.75" customHeight="1" x14ac:dyDescent="0.25">
      <c r="A876" s="71"/>
      <c r="B876" s="71"/>
      <c r="C876" s="71"/>
      <c r="D876" s="71"/>
      <c r="E876" s="92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pans="1:25" ht="12.75" customHeight="1" x14ac:dyDescent="0.25">
      <c r="A877" s="71"/>
      <c r="B877" s="71"/>
      <c r="C877" s="71"/>
      <c r="D877" s="71"/>
      <c r="E877" s="92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pans="1:25" ht="12.75" customHeight="1" x14ac:dyDescent="0.25">
      <c r="A878" s="71"/>
      <c r="B878" s="71"/>
      <c r="C878" s="71"/>
      <c r="D878" s="71"/>
      <c r="E878" s="92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pans="1:25" ht="12.75" customHeight="1" x14ac:dyDescent="0.25">
      <c r="A879" s="71"/>
      <c r="B879" s="71"/>
      <c r="C879" s="71"/>
      <c r="D879" s="71"/>
      <c r="E879" s="92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pans="1:25" ht="12.75" customHeight="1" x14ac:dyDescent="0.25">
      <c r="A880" s="71"/>
      <c r="B880" s="71"/>
      <c r="C880" s="71"/>
      <c r="D880" s="71"/>
      <c r="E880" s="92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pans="1:25" ht="12.75" customHeight="1" x14ac:dyDescent="0.25">
      <c r="A881" s="71"/>
      <c r="B881" s="71"/>
      <c r="C881" s="71"/>
      <c r="D881" s="71"/>
      <c r="E881" s="92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pans="1:25" ht="12.75" customHeight="1" x14ac:dyDescent="0.25">
      <c r="A882" s="71"/>
      <c r="B882" s="71"/>
      <c r="C882" s="71"/>
      <c r="D882" s="71"/>
      <c r="E882" s="92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pans="1:25" ht="12.75" customHeight="1" x14ac:dyDescent="0.25">
      <c r="A883" s="71"/>
      <c r="B883" s="71"/>
      <c r="C883" s="71"/>
      <c r="D883" s="71"/>
      <c r="E883" s="92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pans="1:25" ht="12.75" customHeight="1" x14ac:dyDescent="0.25">
      <c r="A884" s="71"/>
      <c r="B884" s="71"/>
      <c r="C884" s="71"/>
      <c r="D884" s="71"/>
      <c r="E884" s="92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pans="1:25" ht="12.75" customHeight="1" x14ac:dyDescent="0.25">
      <c r="A885" s="71"/>
      <c r="B885" s="71"/>
      <c r="C885" s="71"/>
      <c r="D885" s="71"/>
      <c r="E885" s="92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pans="1:25" ht="12.75" customHeight="1" x14ac:dyDescent="0.25">
      <c r="A886" s="71"/>
      <c r="B886" s="71"/>
      <c r="C886" s="71"/>
      <c r="D886" s="71"/>
      <c r="E886" s="92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pans="1:25" ht="12.75" customHeight="1" x14ac:dyDescent="0.25">
      <c r="A887" s="71"/>
      <c r="B887" s="71"/>
      <c r="C887" s="71"/>
      <c r="D887" s="71"/>
      <c r="E887" s="92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pans="1:25" ht="12.75" customHeight="1" x14ac:dyDescent="0.25">
      <c r="A888" s="71"/>
      <c r="B888" s="71"/>
      <c r="C888" s="71"/>
      <c r="D888" s="71"/>
      <c r="E888" s="92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pans="1:25" ht="12.75" customHeight="1" x14ac:dyDescent="0.25">
      <c r="A889" s="71"/>
      <c r="B889" s="71"/>
      <c r="C889" s="71"/>
      <c r="D889" s="71"/>
      <c r="E889" s="92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pans="1:25" ht="12.75" customHeight="1" x14ac:dyDescent="0.25">
      <c r="A890" s="71"/>
      <c r="B890" s="71"/>
      <c r="C890" s="71"/>
      <c r="D890" s="71"/>
      <c r="E890" s="92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pans="1:25" ht="12.75" customHeight="1" x14ac:dyDescent="0.25">
      <c r="A891" s="71"/>
      <c r="B891" s="71"/>
      <c r="C891" s="71"/>
      <c r="D891" s="71"/>
      <c r="E891" s="92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pans="1:25" ht="12.75" customHeight="1" x14ac:dyDescent="0.25">
      <c r="A892" s="71"/>
      <c r="B892" s="71"/>
      <c r="C892" s="71"/>
      <c r="D892" s="71"/>
      <c r="E892" s="92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pans="1:25" ht="12.75" customHeight="1" x14ac:dyDescent="0.25">
      <c r="A893" s="71"/>
      <c r="B893" s="71"/>
      <c r="C893" s="71"/>
      <c r="D893" s="71"/>
      <c r="E893" s="92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pans="1:25" ht="12.75" customHeight="1" x14ac:dyDescent="0.25">
      <c r="A894" s="71"/>
      <c r="B894" s="71"/>
      <c r="C894" s="71"/>
      <c r="D894" s="71"/>
      <c r="E894" s="92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pans="1:25" ht="12.75" customHeight="1" x14ac:dyDescent="0.25">
      <c r="A895" s="71"/>
      <c r="B895" s="71"/>
      <c r="C895" s="71"/>
      <c r="D895" s="71"/>
      <c r="E895" s="92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pans="1:25" ht="12.75" customHeight="1" x14ac:dyDescent="0.25">
      <c r="A896" s="71"/>
      <c r="B896" s="71"/>
      <c r="C896" s="71"/>
      <c r="D896" s="71"/>
      <c r="E896" s="92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pans="1:25" ht="12.75" customHeight="1" x14ac:dyDescent="0.25">
      <c r="A897" s="71"/>
      <c r="B897" s="71"/>
      <c r="C897" s="71"/>
      <c r="D897" s="71"/>
      <c r="E897" s="92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pans="1:25" ht="12.75" customHeight="1" x14ac:dyDescent="0.25">
      <c r="A898" s="71"/>
      <c r="B898" s="71"/>
      <c r="C898" s="71"/>
      <c r="D898" s="71"/>
      <c r="E898" s="92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pans="1:25" ht="12.75" customHeight="1" x14ac:dyDescent="0.25">
      <c r="A899" s="71"/>
      <c r="B899" s="71"/>
      <c r="C899" s="71"/>
      <c r="D899" s="71"/>
      <c r="E899" s="92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pans="1:25" ht="12.75" customHeight="1" x14ac:dyDescent="0.25">
      <c r="A900" s="71"/>
      <c r="B900" s="71"/>
      <c r="C900" s="71"/>
      <c r="D900" s="71"/>
      <c r="E900" s="92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pans="1:25" ht="12.75" customHeight="1" x14ac:dyDescent="0.25">
      <c r="A901" s="71"/>
      <c r="B901" s="71"/>
      <c r="C901" s="71"/>
      <c r="D901" s="71"/>
      <c r="E901" s="92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pans="1:25" ht="12.75" customHeight="1" x14ac:dyDescent="0.25">
      <c r="A902" s="71"/>
      <c r="B902" s="71"/>
      <c r="C902" s="71"/>
      <c r="D902" s="71"/>
      <c r="E902" s="92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pans="1:25" ht="12.75" customHeight="1" x14ac:dyDescent="0.25">
      <c r="A903" s="71"/>
      <c r="B903" s="71"/>
      <c r="C903" s="71"/>
      <c r="D903" s="71"/>
      <c r="E903" s="92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  <row r="904" spans="1:25" ht="12.75" customHeight="1" x14ac:dyDescent="0.25">
      <c r="A904" s="71"/>
      <c r="B904" s="71"/>
      <c r="C904" s="71"/>
      <c r="D904" s="71"/>
      <c r="E904" s="92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</row>
    <row r="905" spans="1:25" ht="12.75" customHeight="1" x14ac:dyDescent="0.25">
      <c r="A905" s="71"/>
      <c r="B905" s="71"/>
      <c r="C905" s="71"/>
      <c r="D905" s="71"/>
      <c r="E905" s="92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</row>
    <row r="906" spans="1:25" ht="12.75" customHeight="1" x14ac:dyDescent="0.25">
      <c r="A906" s="71"/>
      <c r="B906" s="71"/>
      <c r="C906" s="71"/>
      <c r="D906" s="71"/>
      <c r="E906" s="92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</row>
    <row r="907" spans="1:25" ht="12.75" customHeight="1" x14ac:dyDescent="0.25">
      <c r="A907" s="71"/>
      <c r="B907" s="71"/>
      <c r="C907" s="71"/>
      <c r="D907" s="71"/>
      <c r="E907" s="92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</row>
    <row r="908" spans="1:25" ht="12.75" customHeight="1" x14ac:dyDescent="0.25">
      <c r="A908" s="71"/>
      <c r="B908" s="71"/>
      <c r="C908" s="71"/>
      <c r="D908" s="71"/>
      <c r="E908" s="92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</row>
    <row r="909" spans="1:25" ht="12.75" customHeight="1" x14ac:dyDescent="0.25">
      <c r="A909" s="71"/>
      <c r="B909" s="71"/>
      <c r="C909" s="71"/>
      <c r="D909" s="71"/>
      <c r="E909" s="92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</row>
    <row r="910" spans="1:25" ht="12.75" customHeight="1" x14ac:dyDescent="0.25">
      <c r="A910" s="71"/>
      <c r="B910" s="71"/>
      <c r="C910" s="71"/>
      <c r="D910" s="71"/>
      <c r="E910" s="92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</row>
    <row r="911" spans="1:25" ht="12.75" customHeight="1" x14ac:dyDescent="0.25">
      <c r="A911" s="71"/>
      <c r="B911" s="71"/>
      <c r="C911" s="71"/>
      <c r="D911" s="71"/>
      <c r="E911" s="92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</row>
    <row r="912" spans="1:25" ht="12.75" customHeight="1" x14ac:dyDescent="0.25">
      <c r="A912" s="71"/>
      <c r="B912" s="71"/>
      <c r="C912" s="71"/>
      <c r="D912" s="71"/>
      <c r="E912" s="92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</row>
    <row r="913" spans="1:25" ht="12.75" customHeight="1" x14ac:dyDescent="0.25">
      <c r="A913" s="71"/>
      <c r="B913" s="71"/>
      <c r="C913" s="71"/>
      <c r="D913" s="71"/>
      <c r="E913" s="92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</row>
    <row r="914" spans="1:25" ht="12.75" customHeight="1" x14ac:dyDescent="0.25">
      <c r="A914" s="71"/>
      <c r="B914" s="71"/>
      <c r="C914" s="71"/>
      <c r="D914" s="71"/>
      <c r="E914" s="92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</row>
    <row r="915" spans="1:25" ht="12.75" customHeight="1" x14ac:dyDescent="0.25">
      <c r="A915" s="71"/>
      <c r="B915" s="71"/>
      <c r="C915" s="71"/>
      <c r="D915" s="71"/>
      <c r="E915" s="92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</row>
    <row r="916" spans="1:25" ht="12.75" customHeight="1" x14ac:dyDescent="0.25">
      <c r="A916" s="71"/>
      <c r="B916" s="71"/>
      <c r="C916" s="71"/>
      <c r="D916" s="71"/>
      <c r="E916" s="92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</row>
    <row r="917" spans="1:25" ht="12.75" customHeight="1" x14ac:dyDescent="0.25">
      <c r="A917" s="71"/>
      <c r="B917" s="71"/>
      <c r="C917" s="71"/>
      <c r="D917" s="71"/>
      <c r="E917" s="92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</row>
    <row r="918" spans="1:25" ht="12.75" customHeight="1" x14ac:dyDescent="0.25">
      <c r="A918" s="71"/>
      <c r="B918" s="71"/>
      <c r="C918" s="71"/>
      <c r="D918" s="71"/>
      <c r="E918" s="92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</row>
    <row r="919" spans="1:25" ht="12.75" customHeight="1" x14ac:dyDescent="0.25">
      <c r="A919" s="71"/>
      <c r="B919" s="71"/>
      <c r="C919" s="71"/>
      <c r="D919" s="71"/>
      <c r="E919" s="92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</row>
    <row r="920" spans="1:25" ht="12.75" customHeight="1" x14ac:dyDescent="0.25">
      <c r="A920" s="71"/>
      <c r="B920" s="71"/>
      <c r="C920" s="71"/>
      <c r="D920" s="71"/>
      <c r="E920" s="92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</row>
    <row r="921" spans="1:25" ht="12.75" customHeight="1" x14ac:dyDescent="0.25">
      <c r="A921" s="71"/>
      <c r="B921" s="71"/>
      <c r="C921" s="71"/>
      <c r="D921" s="71"/>
      <c r="E921" s="92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</row>
    <row r="922" spans="1:25" ht="12.75" customHeight="1" x14ac:dyDescent="0.25">
      <c r="A922" s="71"/>
      <c r="B922" s="71"/>
      <c r="C922" s="71"/>
      <c r="D922" s="71"/>
      <c r="E922" s="92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</row>
    <row r="923" spans="1:25" ht="12.75" customHeight="1" x14ac:dyDescent="0.25">
      <c r="A923" s="71"/>
      <c r="B923" s="71"/>
      <c r="C923" s="71"/>
      <c r="D923" s="71"/>
      <c r="E923" s="92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</row>
    <row r="924" spans="1:25" ht="12.75" customHeight="1" x14ac:dyDescent="0.25">
      <c r="A924" s="71"/>
      <c r="B924" s="71"/>
      <c r="C924" s="71"/>
      <c r="D924" s="71"/>
      <c r="E924" s="92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</row>
    <row r="925" spans="1:25" ht="12.75" customHeight="1" x14ac:dyDescent="0.25">
      <c r="A925" s="71"/>
      <c r="B925" s="71"/>
      <c r="C925" s="71"/>
      <c r="D925" s="71"/>
      <c r="E925" s="92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</row>
    <row r="926" spans="1:25" ht="12.75" customHeight="1" x14ac:dyDescent="0.25">
      <c r="A926" s="71"/>
      <c r="B926" s="71"/>
      <c r="C926" s="71"/>
      <c r="D926" s="71"/>
      <c r="E926" s="92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</row>
    <row r="927" spans="1:25" ht="12.75" customHeight="1" x14ac:dyDescent="0.25">
      <c r="A927" s="71"/>
      <c r="B927" s="71"/>
      <c r="C927" s="71"/>
      <c r="D927" s="71"/>
      <c r="E927" s="92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</row>
    <row r="928" spans="1:25" ht="12.75" customHeight="1" x14ac:dyDescent="0.25">
      <c r="A928" s="71"/>
      <c r="B928" s="71"/>
      <c r="C928" s="71"/>
      <c r="D928" s="71"/>
      <c r="E928" s="92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</row>
    <row r="929" spans="1:25" ht="12.75" customHeight="1" x14ac:dyDescent="0.25">
      <c r="A929" s="71"/>
      <c r="B929" s="71"/>
      <c r="C929" s="71"/>
      <c r="D929" s="71"/>
      <c r="E929" s="92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2.75" customHeight="1" x14ac:dyDescent="0.25">
      <c r="A930" s="71"/>
      <c r="B930" s="71"/>
      <c r="C930" s="71"/>
      <c r="D930" s="71"/>
      <c r="E930" s="92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</row>
    <row r="931" spans="1:25" ht="12.75" customHeight="1" x14ac:dyDescent="0.25">
      <c r="A931" s="71"/>
      <c r="B931" s="71"/>
      <c r="C931" s="71"/>
      <c r="D931" s="71"/>
      <c r="E931" s="92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</row>
    <row r="932" spans="1:25" ht="12.75" customHeight="1" x14ac:dyDescent="0.25">
      <c r="A932" s="71"/>
      <c r="B932" s="71"/>
      <c r="C932" s="71"/>
      <c r="D932" s="71"/>
      <c r="E932" s="92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</row>
    <row r="933" spans="1:25" ht="12.75" customHeight="1" x14ac:dyDescent="0.25">
      <c r="A933" s="71"/>
      <c r="B933" s="71"/>
      <c r="C933" s="71"/>
      <c r="D933" s="71"/>
      <c r="E933" s="92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</row>
    <row r="934" spans="1:25" ht="12.75" customHeight="1" x14ac:dyDescent="0.25">
      <c r="A934" s="71"/>
      <c r="B934" s="71"/>
      <c r="C934" s="71"/>
      <c r="D934" s="71"/>
      <c r="E934" s="92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</row>
    <row r="935" spans="1:25" ht="12.75" customHeight="1" x14ac:dyDescent="0.25">
      <c r="A935" s="71"/>
      <c r="B935" s="71"/>
      <c r="C935" s="71"/>
      <c r="D935" s="71"/>
      <c r="E935" s="92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</row>
    <row r="936" spans="1:25" ht="12.75" customHeight="1" x14ac:dyDescent="0.25">
      <c r="A936" s="71"/>
      <c r="B936" s="71"/>
      <c r="C936" s="71"/>
      <c r="D936" s="71"/>
      <c r="E936" s="92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</row>
    <row r="937" spans="1:25" ht="12.75" customHeight="1" x14ac:dyDescent="0.25">
      <c r="A937" s="71"/>
      <c r="B937" s="71"/>
      <c r="C937" s="71"/>
      <c r="D937" s="71"/>
      <c r="E937" s="92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</row>
    <row r="938" spans="1:25" ht="12.75" customHeight="1" x14ac:dyDescent="0.25">
      <c r="A938" s="71"/>
      <c r="B938" s="71"/>
      <c r="C938" s="71"/>
      <c r="D938" s="71"/>
      <c r="E938" s="92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</row>
    <row r="939" spans="1:25" ht="12.75" customHeight="1" x14ac:dyDescent="0.25">
      <c r="A939" s="71"/>
      <c r="B939" s="71"/>
      <c r="C939" s="71"/>
      <c r="D939" s="71"/>
      <c r="E939" s="92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</row>
    <row r="940" spans="1:25" ht="12.75" customHeight="1" x14ac:dyDescent="0.25">
      <c r="A940" s="71"/>
      <c r="B940" s="71"/>
      <c r="C940" s="71"/>
      <c r="D940" s="71"/>
      <c r="E940" s="92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</row>
    <row r="941" spans="1:25" ht="12.75" customHeight="1" x14ac:dyDescent="0.25">
      <c r="A941" s="71"/>
      <c r="B941" s="71"/>
      <c r="C941" s="71"/>
      <c r="D941" s="71"/>
      <c r="E941" s="92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</row>
    <row r="942" spans="1:25" ht="12.75" customHeight="1" x14ac:dyDescent="0.25">
      <c r="A942" s="71"/>
      <c r="B942" s="71"/>
      <c r="C942" s="71"/>
      <c r="D942" s="71"/>
      <c r="E942" s="92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</row>
    <row r="943" spans="1:25" ht="12.75" customHeight="1" x14ac:dyDescent="0.25">
      <c r="A943" s="71"/>
      <c r="B943" s="71"/>
      <c r="C943" s="71"/>
      <c r="D943" s="71"/>
      <c r="E943" s="92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</row>
    <row r="944" spans="1:25" ht="12.75" customHeight="1" x14ac:dyDescent="0.25">
      <c r="A944" s="71"/>
      <c r="B944" s="71"/>
      <c r="C944" s="71"/>
      <c r="D944" s="71"/>
      <c r="E944" s="92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</row>
    <row r="945" spans="1:25" ht="12.75" customHeight="1" x14ac:dyDescent="0.25">
      <c r="A945" s="71"/>
      <c r="B945" s="71"/>
      <c r="C945" s="71"/>
      <c r="D945" s="71"/>
      <c r="E945" s="92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</row>
    <row r="946" spans="1:25" ht="12.75" customHeight="1" x14ac:dyDescent="0.25">
      <c r="A946" s="71"/>
      <c r="B946" s="71"/>
      <c r="C946" s="71"/>
      <c r="D946" s="71"/>
      <c r="E946" s="92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</row>
    <row r="947" spans="1:25" ht="12.75" customHeight="1" x14ac:dyDescent="0.25">
      <c r="A947" s="71"/>
      <c r="B947" s="71"/>
      <c r="C947" s="71"/>
      <c r="D947" s="71"/>
      <c r="E947" s="92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</row>
    <row r="948" spans="1:25" ht="12.75" customHeight="1" x14ac:dyDescent="0.25">
      <c r="A948" s="71"/>
      <c r="B948" s="71"/>
      <c r="C948" s="71"/>
      <c r="D948" s="71"/>
      <c r="E948" s="92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</row>
    <row r="949" spans="1:25" ht="12.75" customHeight="1" x14ac:dyDescent="0.25">
      <c r="A949" s="71"/>
      <c r="B949" s="71"/>
      <c r="C949" s="71"/>
      <c r="D949" s="71"/>
      <c r="E949" s="92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</row>
    <row r="950" spans="1:25" ht="12.75" customHeight="1" x14ac:dyDescent="0.25">
      <c r="A950" s="71"/>
      <c r="B950" s="71"/>
      <c r="C950" s="71"/>
      <c r="D950" s="71"/>
      <c r="E950" s="92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</row>
    <row r="951" spans="1:25" ht="12.75" customHeight="1" x14ac:dyDescent="0.25">
      <c r="A951" s="71"/>
      <c r="B951" s="71"/>
      <c r="C951" s="71"/>
      <c r="D951" s="71"/>
      <c r="E951" s="92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</row>
    <row r="952" spans="1:25" ht="12.75" customHeight="1" x14ac:dyDescent="0.25">
      <c r="A952" s="71"/>
      <c r="B952" s="71"/>
      <c r="C952" s="71"/>
      <c r="D952" s="71"/>
      <c r="E952" s="92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</row>
    <row r="953" spans="1:25" ht="12.75" customHeight="1" x14ac:dyDescent="0.25">
      <c r="A953" s="71"/>
      <c r="B953" s="71"/>
      <c r="C953" s="71"/>
      <c r="D953" s="71"/>
      <c r="E953" s="92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</row>
  </sheetData>
  <mergeCells count="26">
    <mergeCell ref="F8:G8"/>
    <mergeCell ref="F9:G9"/>
    <mergeCell ref="F6:G6"/>
    <mergeCell ref="F7:G7"/>
    <mergeCell ref="A1:G1"/>
    <mergeCell ref="A2:G2"/>
    <mergeCell ref="F3:G3"/>
    <mergeCell ref="F5:G5"/>
    <mergeCell ref="A13:D13"/>
    <mergeCell ref="F13:G13"/>
    <mergeCell ref="A14:D14"/>
    <mergeCell ref="F14:G14"/>
    <mergeCell ref="F10:G10"/>
    <mergeCell ref="F11:G11"/>
    <mergeCell ref="A12:D12"/>
    <mergeCell ref="F12:G12"/>
    <mergeCell ref="A18:D18"/>
    <mergeCell ref="F18:G18"/>
    <mergeCell ref="A19:D19"/>
    <mergeCell ref="F19:G19"/>
    <mergeCell ref="A15:D15"/>
    <mergeCell ref="F15:G15"/>
    <mergeCell ref="A16:D16"/>
    <mergeCell ref="F16:G16"/>
    <mergeCell ref="A17:D17"/>
    <mergeCell ref="F17:G17"/>
  </mergeCells>
  <pageMargins left="0.7" right="0.7" top="0.75" bottom="0.75" header="0" footer="0"/>
  <pageSetup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4" zoomScale="80" zoomScaleNormal="80" workbookViewId="0">
      <selection activeCell="E59" sqref="E59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 t="shared" ref="G8:G18" si="0"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80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:H4"/>
    <mergeCell ref="G5:H5"/>
    <mergeCell ref="G7:H7"/>
    <mergeCell ref="A1:H2"/>
    <mergeCell ref="A3:F3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6:H26"/>
    <mergeCell ref="G27:H27"/>
    <mergeCell ref="A28:F28"/>
    <mergeCell ref="G28:H28"/>
    <mergeCell ref="G21:H21"/>
    <mergeCell ref="G23:H23"/>
    <mergeCell ref="G24:H24"/>
    <mergeCell ref="G25:H25"/>
    <mergeCell ref="A29:F29"/>
    <mergeCell ref="G29:H29"/>
    <mergeCell ref="A30:F30"/>
    <mergeCell ref="G30:H30"/>
    <mergeCell ref="A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7" zoomScale="80" zoomScaleNormal="80" workbookViewId="0">
      <selection activeCell="G54" sqref="G54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ref="G9:G18" si="0">+D9*F9</f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80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4" zoomScale="80" zoomScaleNormal="80" workbookViewId="0">
      <selection activeCell="Q41" sqref="Q41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ref="G9:G18" si="0">+D9*F9</f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80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zoomScale="80" zoomScaleNormal="80" workbookViewId="0">
      <selection activeCell="L21" sqref="L21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 t="shared" ref="G8:G18" si="0"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36.950000000000003" customHeight="1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82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83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zoomScale="80" zoomScaleNormal="80" workbookViewId="0">
      <selection activeCell="G12" sqref="G12:H12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 t="shared" ref="G8:G18" si="0"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80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4" zoomScale="80" zoomScaleNormal="80" workbookViewId="0">
      <selection activeCell="G11" sqref="G11:H11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 t="shared" ref="G8:G18" si="0"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82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7" zoomScale="80" zoomScaleNormal="80" workbookViewId="0">
      <selection activeCell="G11" sqref="G11:H11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7.140625" style="1" bestFit="1" customWidth="1"/>
    <col min="4" max="4" width="13.7109375" style="1" bestFit="1" customWidth="1"/>
    <col min="5" max="5" width="14.28515625" style="1" bestFit="1" customWidth="1"/>
    <col min="6" max="6" width="15" style="1" bestFit="1" customWidth="1"/>
    <col min="7" max="7" width="12.28515625" style="1" customWidth="1"/>
    <col min="8" max="8" width="8.28515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ht="18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50</v>
      </c>
      <c r="B3" s="145"/>
      <c r="C3" s="145"/>
      <c r="D3" s="145"/>
      <c r="E3" s="145"/>
      <c r="F3" s="146"/>
      <c r="G3" s="2" t="s">
        <v>0</v>
      </c>
      <c r="H3" s="3" t="str">
        <f>(ROUND('[4]CRONO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+VLOOKUP(B7,'[4]PERSONAL REQUERIDO'!$B$5:$H$30,6,FALSE)</f>
        <v>1</v>
      </c>
      <c r="B7" s="12" t="s">
        <v>12</v>
      </c>
      <c r="C7" s="11" t="s">
        <v>7</v>
      </c>
      <c r="D7" s="13">
        <f>+VLOOKUP(B7,'[4]PERSONAL REQUERIDO'!$B$5:$D$30,3,FALSE)</f>
        <v>47</v>
      </c>
      <c r="E7" s="14">
        <f>ROUNDUP(D7/'[4]CRONO - CONSULTORIA'!$C$5/A7,2)</f>
        <v>0.79</v>
      </c>
      <c r="F7" s="15"/>
      <c r="G7" s="166">
        <f>+D7*F7</f>
        <v>0</v>
      </c>
      <c r="H7" s="167"/>
    </row>
    <row r="8" spans="1:8" x14ac:dyDescent="0.2">
      <c r="A8" s="11">
        <f>+VLOOKUP(B8,'[4]PERSONAL REQUERIDO'!$B$5:$H$30,6,FALSE)</f>
        <v>1</v>
      </c>
      <c r="B8" s="12" t="s">
        <v>13</v>
      </c>
      <c r="C8" s="11" t="s">
        <v>7</v>
      </c>
      <c r="D8" s="13">
        <f>+VLOOKUP(B8,'[4]PERSONAL REQUERIDO'!$B$5:$D$30,3,FALSE)</f>
        <v>20</v>
      </c>
      <c r="E8" s="14">
        <f>ROUNDUP(D8/'[4]CRONO - CONSULTORIA'!$C$5/A8,2)</f>
        <v>0.34</v>
      </c>
      <c r="F8" s="15"/>
      <c r="G8" s="166">
        <f t="shared" ref="G8:G18" si="0">+D8*F8</f>
        <v>0</v>
      </c>
      <c r="H8" s="167"/>
    </row>
    <row r="9" spans="1:8" x14ac:dyDescent="0.2">
      <c r="A9" s="11">
        <f>+VLOOKUP(B9,'[4]PERSONAL REQUERIDO'!$B$5:$H$30,6,FALSE)</f>
        <v>1</v>
      </c>
      <c r="B9" s="12" t="s">
        <v>14</v>
      </c>
      <c r="C9" s="11" t="s">
        <v>7</v>
      </c>
      <c r="D9" s="13">
        <f>+VLOOKUP(B9,'[4]PERSONAL REQUERIDO'!$B$5:$D$30,3,FALSE)</f>
        <v>10</v>
      </c>
      <c r="E9" s="14">
        <f>ROUNDUP(D9/'[4]CRONO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+VLOOKUP(B10,'[4]PERSONAL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ROUNDUP(D10/'[4]CRONO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+VLOOKUP(B11,'[4]PERSONAL REQUERIDO'!$B$5:$H$30,6,FALSE)</f>
        <v>1</v>
      </c>
      <c r="B11" s="12" t="s">
        <v>16</v>
      </c>
      <c r="C11" s="11" t="s">
        <v>7</v>
      </c>
      <c r="D11" s="13">
        <f>+VLOOKUP(B11,'[4]PERSONAL REQUERIDO'!$B$5:$D$30,3,FALSE)</f>
        <v>4</v>
      </c>
      <c r="E11" s="14">
        <f>ROUNDUP(D11/'[4]CRONO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+VLOOKUP(B12,'[4]PERSONAL REQUERIDO'!$B$5:$H$30,6,FALSE)</f>
        <v>1</v>
      </c>
      <c r="B12" s="12" t="s">
        <v>17</v>
      </c>
      <c r="C12" s="11" t="s">
        <v>7</v>
      </c>
      <c r="D12" s="13">
        <f>+VLOOKUP(B12,'[4]PERSONAL REQUERIDO'!$B$5:$D$30,3,FALSE)</f>
        <v>8</v>
      </c>
      <c r="E12" s="14">
        <f>ROUNDUP(D12/'[4]CRONO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+VLOOKUP(B13,'[4]PERSONAL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ROUNDUP(D13/'[4]CRONO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+VLOOKUP(B14,'[4]PERSONAL REQUERIDO'!$B$5:$H$30,6,FALSE)</f>
        <v>1</v>
      </c>
      <c r="B14" s="12" t="s">
        <v>19</v>
      </c>
      <c r="C14" s="11" t="s">
        <v>7</v>
      </c>
      <c r="D14" s="13">
        <f>+VLOOKUP(B14,'[4]PERSONAL REQUERIDO'!$B$5:$D$30,3,FALSE)</f>
        <v>10</v>
      </c>
      <c r="E14" s="14">
        <f>ROUNDUP(D14/'[4]CRONO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+VLOOKUP(B15,'[4]PERSONAL REQUERIDO'!$B$5:$H$30,6,FALSE)</f>
        <v>1</v>
      </c>
      <c r="B15" s="12" t="s">
        <v>20</v>
      </c>
      <c r="C15" s="11" t="s">
        <v>7</v>
      </c>
      <c r="D15" s="13">
        <f>+VLOOKUP(B15,'[4]PERSONAL REQUERIDO'!$B$5:$D$30,3,FALSE)</f>
        <v>11</v>
      </c>
      <c r="E15" s="14">
        <f>ROUNDUP(D15/'[4]CRONO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+VLOOKUP(B16,'[4]PERSONAL REQUERIDO'!$B$5:$H$30,6,FALSE)</f>
        <v>1</v>
      </c>
      <c r="B16" s="12" t="s">
        <v>21</v>
      </c>
      <c r="C16" s="11" t="s">
        <v>7</v>
      </c>
      <c r="D16" s="13">
        <f>+VLOOKUP(B16,'[4]PERSONAL REQUERIDO'!$B$5:$D$30,3,FALSE)</f>
        <v>5</v>
      </c>
      <c r="E16" s="14">
        <f>ROUNDUP(D16/'[4]CRONO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+VLOOKUP(B17,'[4]PERSONAL REQUERIDO'!$B$5:$H$30,6,FALSE)</f>
        <v>1</v>
      </c>
      <c r="B17" s="12" t="s">
        <v>22</v>
      </c>
      <c r="C17" s="11" t="s">
        <v>7</v>
      </c>
      <c r="D17" s="13">
        <f>+VLOOKUP(B17,'[4]PERSONAL REQUERIDO'!$B$5:$D$30,3,FALSE)</f>
        <v>12</v>
      </c>
      <c r="E17" s="14">
        <f>ROUNDUP(D17/'[4]CRONO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+VLOOKUP(B18,'[4]PERSONAL REQUERIDO'!$B$5:$H$30,6,FALSE)</f>
        <v>1</v>
      </c>
      <c r="B18" s="12" t="s">
        <v>23</v>
      </c>
      <c r="C18" s="11" t="s">
        <v>7</v>
      </c>
      <c r="D18" s="13">
        <f>+VLOOKUP(B18,'[4]PERSONAL REQUERIDO'!$B$5:$D$30,3,FALSE)</f>
        <v>28</v>
      </c>
      <c r="E18" s="14">
        <f>ROUNDUP(D18/'[4]CRONO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+VLOOKUP(B20,'[4]PERSONAL REQUERIDO'!$B$5:$H$30,6,FALSE)</f>
        <v>1</v>
      </c>
      <c r="B20" s="12" t="s">
        <v>25</v>
      </c>
      <c r="C20" s="11" t="s">
        <v>7</v>
      </c>
      <c r="D20" s="13">
        <f>+VLOOKUP(B20,'[4]PERSONAL REQUERIDO'!$B$5:$D$30,3,FALSE)</f>
        <v>3</v>
      </c>
      <c r="E20" s="14">
        <f>+D20/'[4]CRONO - CONSULTORIA'!$C$5/A20</f>
        <v>0.05</v>
      </c>
      <c r="F20" s="15"/>
      <c r="G20" s="166"/>
      <c r="H20" s="167"/>
    </row>
    <row r="21" spans="1:8" x14ac:dyDescent="0.2">
      <c r="A21" s="11">
        <f>+VLOOKUP(B21,'[4]PERSONAL REQUERIDO'!$B$5:$H$30,6,FALSE)</f>
        <v>1</v>
      </c>
      <c r="B21" s="12" t="s">
        <v>28</v>
      </c>
      <c r="C21" s="11" t="s">
        <v>7</v>
      </c>
      <c r="D21" s="13">
        <f>+VLOOKUP(B21,'[4]PERSONAL REQUERIDO'!$B$5:$D$30,3,FALSE)</f>
        <v>12</v>
      </c>
      <c r="E21" s="14">
        <f>+D21/'[4]CRONO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+VLOOKUP(B23,'[4]PERSONAL REQUERIDO'!$B$5:$H$30,6,FALSE)</f>
        <v>1</v>
      </c>
      <c r="B23" s="12" t="s">
        <v>30</v>
      </c>
      <c r="C23" s="11" t="s">
        <v>7</v>
      </c>
      <c r="D23" s="13">
        <f>+VLOOKUP(B23,'[4]PERSONAL REQUERIDO'!$B$5:$D$30,3,FALSE)</f>
        <v>10</v>
      </c>
      <c r="E23" s="14">
        <f>ROUNDUP(D23/'[4]CRONO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+VLOOKUP(B24,'[4]PERSONAL REQUERIDO'!$B$5:$H$30,6,FALSE)</f>
        <v>1</v>
      </c>
      <c r="B24" s="12" t="s">
        <v>31</v>
      </c>
      <c r="C24" s="11" t="s">
        <v>7</v>
      </c>
      <c r="D24" s="13">
        <f>+VLOOKUP(B24,'[4]PERSONAL REQUERIDO'!$B$5:$D$30,3,FALSE)</f>
        <v>4</v>
      </c>
      <c r="E24" s="14">
        <f>+D24/'[4]CRONO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+VLOOKUP(B25,'[4]PERSONAL REQUERIDO'!$B$5:$H$30,6,FALSE)</f>
        <v>1</v>
      </c>
      <c r="B25" s="12" t="s">
        <v>32</v>
      </c>
      <c r="C25" s="11" t="s">
        <v>7</v>
      </c>
      <c r="D25" s="13">
        <f>+VLOOKUP(B25,'[4]PERSONAL REQUERIDO'!$B$5:$D$30,3,FALSE)</f>
        <v>4</v>
      </c>
      <c r="E25" s="14">
        <f>+D25/'[4]CRONO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+VLOOKUP(B26,'[4]PERSONAL REQUERIDO'!$B$5:$H$30,6,FALSE)</f>
        <v>1</v>
      </c>
      <c r="B26" s="12" t="s">
        <v>33</v>
      </c>
      <c r="C26" s="11" t="s">
        <v>7</v>
      </c>
      <c r="D26" s="13">
        <f>+VLOOKUP(B26,'[4]PERSONAL REQUERIDO'!$B$5:$D$30,3,FALSE)</f>
        <v>29</v>
      </c>
      <c r="E26" s="14">
        <f>ROUNDUP(D26/'[4]CRONO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+VLOOKUP(B27,'[4]PERSONAL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ROUNDUP(D27/'[4]CRONO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168" t="s">
        <v>51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x14ac:dyDescent="0.25">
      <c r="A30" s="157" t="s">
        <v>53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57</v>
      </c>
      <c r="B44" s="145"/>
      <c r="C44" s="145"/>
      <c r="D44" s="145"/>
      <c r="E44" s="145"/>
      <c r="F44" s="146"/>
      <c r="G44" s="147">
        <f>+G30+G42</f>
        <v>0</v>
      </c>
      <c r="H44" s="148"/>
    </row>
    <row r="45" spans="1:8" x14ac:dyDescent="0.25">
      <c r="A45" s="144" t="s">
        <v>80</v>
      </c>
      <c r="B45" s="145"/>
      <c r="C45" s="145"/>
      <c r="D45" s="145"/>
      <c r="E45" s="145"/>
      <c r="F45" s="146"/>
      <c r="G45" s="147" t="e">
        <f>G44*xx%</f>
        <v>#NAME?</v>
      </c>
      <c r="H45" s="148"/>
    </row>
    <row r="46" spans="1:8" x14ac:dyDescent="0.25">
      <c r="A46" s="144" t="s">
        <v>81</v>
      </c>
      <c r="B46" s="145"/>
      <c r="C46" s="145"/>
      <c r="D46" s="145"/>
      <c r="E46" s="145"/>
      <c r="F46" s="146"/>
      <c r="G46" s="147" t="e">
        <f>G44*xx%</f>
        <v>#NAME?</v>
      </c>
      <c r="H46" s="148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47" t="e">
        <f>G44+G45+G46</f>
        <v>#NAME?</v>
      </c>
      <c r="H47" s="148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G8:H8"/>
    <mergeCell ref="A1:H2"/>
    <mergeCell ref="A3:F3"/>
    <mergeCell ref="A4:H4"/>
    <mergeCell ref="G5:H5"/>
    <mergeCell ref="G7:H7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A49:F49"/>
    <mergeCell ref="G49:H49"/>
    <mergeCell ref="A46:F46"/>
    <mergeCell ref="G46:H46"/>
    <mergeCell ref="A47:F47"/>
    <mergeCell ref="G47:H47"/>
    <mergeCell ref="A48:F48"/>
    <mergeCell ref="G48:H48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54"/>
  <sheetViews>
    <sheetView topLeftCell="A31" zoomScale="60" zoomScaleNormal="60" workbookViewId="0">
      <selection activeCell="G7" sqref="G7:H7"/>
    </sheetView>
  </sheetViews>
  <sheetFormatPr baseColWidth="10" defaultColWidth="8.85546875" defaultRowHeight="12" x14ac:dyDescent="0.2"/>
  <cols>
    <col min="1" max="1" width="12.5703125" style="25" customWidth="1"/>
    <col min="2" max="2" width="42.7109375" style="25" customWidth="1"/>
    <col min="3" max="3" width="14.140625" style="25" customWidth="1"/>
    <col min="4" max="5" width="17.42578125" style="25" customWidth="1"/>
    <col min="6" max="6" width="15" style="25" bestFit="1" customWidth="1"/>
    <col min="7" max="7" width="12.28515625" style="25" customWidth="1"/>
    <col min="8" max="8" width="11.42578125" style="25" customWidth="1"/>
    <col min="9" max="9" width="17.85546875" style="25" bestFit="1" customWidth="1"/>
    <col min="10" max="11" width="8.85546875" style="25"/>
    <col min="12" max="12" width="12.28515625" style="25" customWidth="1"/>
    <col min="13" max="16384" width="8.85546875" style="25"/>
  </cols>
  <sheetData>
    <row r="1" spans="1:8" x14ac:dyDescent="0.2">
      <c r="A1" s="202" t="s">
        <v>66</v>
      </c>
      <c r="B1" s="203"/>
      <c r="C1" s="203"/>
      <c r="D1" s="203"/>
      <c r="E1" s="203"/>
      <c r="F1" s="203"/>
      <c r="G1" s="203"/>
      <c r="H1" s="204"/>
    </row>
    <row r="2" spans="1:8" x14ac:dyDescent="0.2">
      <c r="A2" s="205"/>
      <c r="B2" s="206"/>
      <c r="C2" s="206"/>
      <c r="D2" s="206"/>
      <c r="E2" s="206"/>
      <c r="F2" s="206"/>
      <c r="G2" s="206"/>
      <c r="H2" s="207"/>
    </row>
    <row r="3" spans="1:8" ht="24" x14ac:dyDescent="0.2">
      <c r="A3" s="144" t="s">
        <v>71</v>
      </c>
      <c r="B3" s="145"/>
      <c r="C3" s="145"/>
      <c r="D3" s="145"/>
      <c r="E3" s="145"/>
      <c r="F3" s="146"/>
      <c r="G3" s="38" t="s">
        <v>0</v>
      </c>
      <c r="H3" s="3" t="str">
        <f>(ROUND('[5]CRONO - CONSULTORIA'!C5/360*12, 2))&amp;" MESES"</f>
        <v>2,1 MESES</v>
      </c>
    </row>
    <row r="4" spans="1:8" x14ac:dyDescent="0.2">
      <c r="A4" s="199" t="s">
        <v>10</v>
      </c>
      <c r="B4" s="200"/>
      <c r="C4" s="200"/>
      <c r="D4" s="200"/>
      <c r="E4" s="200"/>
      <c r="F4" s="200"/>
      <c r="G4" s="200"/>
      <c r="H4" s="201"/>
    </row>
    <row r="5" spans="1:8" s="26" customFormat="1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">
      <c r="A6" s="27" t="s">
        <v>11</v>
      </c>
      <c r="B6" s="28"/>
      <c r="C6" s="28"/>
      <c r="D6" s="28"/>
      <c r="E6" s="28"/>
      <c r="F6" s="29"/>
      <c r="G6" s="28"/>
      <c r="H6" s="30"/>
    </row>
    <row r="7" spans="1:8" x14ac:dyDescent="0.2">
      <c r="A7" s="31">
        <f>+VLOOKUP(B7,'[5]PERSONAL REQUERIDO'!$B$5:$H$30,6,FALSE)</f>
        <v>1</v>
      </c>
      <c r="B7" s="32" t="s">
        <v>12</v>
      </c>
      <c r="C7" s="31" t="s">
        <v>7</v>
      </c>
      <c r="D7" s="33">
        <f>+VLOOKUP(B7,'[5]PERSONAL REQUERIDO'!$B$5:$D$30,3,FALSE)</f>
        <v>49</v>
      </c>
      <c r="E7" s="34">
        <f>ROUNDUP(D7/'[5]CRONO - CONSULTORIA'!$C$5/A7,2)</f>
        <v>0.78</v>
      </c>
      <c r="F7" s="15"/>
      <c r="G7" s="166">
        <f t="shared" ref="G7:G18" si="0">+D7*F7</f>
        <v>0</v>
      </c>
      <c r="H7" s="167"/>
    </row>
    <row r="8" spans="1:8" x14ac:dyDescent="0.2">
      <c r="A8" s="31">
        <f>+VLOOKUP(B8,'[5]PERSONAL REQUERIDO'!$B$5:$H$30,6,FALSE)</f>
        <v>1</v>
      </c>
      <c r="B8" s="32" t="s">
        <v>13</v>
      </c>
      <c r="C8" s="31" t="s">
        <v>7</v>
      </c>
      <c r="D8" s="33">
        <f>+VLOOKUP(B8,'[5]PERSONAL REQUERIDO'!$B$5:$D$30,3,FALSE)</f>
        <v>21</v>
      </c>
      <c r="E8" s="34">
        <f>ROUNDUP(D8/'[5]CRONO - CONSULTORIA'!$C$5/A8,2)</f>
        <v>0.34</v>
      </c>
      <c r="F8" s="15"/>
      <c r="G8" s="166">
        <f t="shared" si="0"/>
        <v>0</v>
      </c>
      <c r="H8" s="167"/>
    </row>
    <row r="9" spans="1:8" x14ac:dyDescent="0.2">
      <c r="A9" s="31">
        <f>+VLOOKUP(B9,'[5]PERSONAL REQUERIDO'!$B$5:$H$30,6,FALSE)</f>
        <v>1</v>
      </c>
      <c r="B9" s="32" t="s">
        <v>14</v>
      </c>
      <c r="C9" s="31" t="s">
        <v>7</v>
      </c>
      <c r="D9" s="33">
        <f>+VLOOKUP(B9,'[5]PERSONAL REQUERIDO'!$B$5:$D$30,3,FALSE)</f>
        <v>12</v>
      </c>
      <c r="E9" s="34">
        <f>ROUNDUP(D9/'[5]CRONO - CONSULTORIA'!$C$5/A9,2)</f>
        <v>0.2</v>
      </c>
      <c r="F9" s="15"/>
      <c r="G9" s="166">
        <f t="shared" si="0"/>
        <v>0</v>
      </c>
      <c r="H9" s="167"/>
    </row>
    <row r="10" spans="1:8" x14ac:dyDescent="0.2">
      <c r="A10" s="31">
        <f>+VLOOKUP(B10,'[5]PERSONAL REQUERIDO'!$B$5:$H$30,6,FALSE)</f>
        <v>1</v>
      </c>
      <c r="B10" s="32" t="s">
        <v>15</v>
      </c>
      <c r="C10" s="31" t="s">
        <v>7</v>
      </c>
      <c r="D10" s="33">
        <v>0</v>
      </c>
      <c r="E10" s="34">
        <f>ROUNDUP(D10/'[5]CRONO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31">
        <f>+VLOOKUP(B11,'[5]PERSONAL REQUERIDO'!$B$5:$H$30,6,FALSE)</f>
        <v>1</v>
      </c>
      <c r="B11" s="32" t="s">
        <v>16</v>
      </c>
      <c r="C11" s="31" t="s">
        <v>7</v>
      </c>
      <c r="D11" s="33">
        <f>+VLOOKUP(B11,'[5]PERSONAL REQUERIDO'!$B$5:$D$30,3,FALSE)</f>
        <v>4</v>
      </c>
      <c r="E11" s="34">
        <f>ROUNDUP(D11/'[5]CRONO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31">
        <f>+VLOOKUP(B12,'[5]PERSONAL REQUERIDO'!$B$5:$H$30,6,FALSE)</f>
        <v>1</v>
      </c>
      <c r="B12" s="32" t="s">
        <v>17</v>
      </c>
      <c r="C12" s="31" t="s">
        <v>7</v>
      </c>
      <c r="D12" s="33">
        <f>+VLOOKUP(B12,'[5]PERSONAL REQUERIDO'!$B$5:$D$30,3,FALSE)</f>
        <v>8</v>
      </c>
      <c r="E12" s="34">
        <f>ROUNDUP(D12/'[5]CRONO - CONSULTORIA'!$C$5/A12,2)</f>
        <v>0.13</v>
      </c>
      <c r="F12" s="15"/>
      <c r="G12" s="166">
        <f t="shared" si="0"/>
        <v>0</v>
      </c>
      <c r="H12" s="167"/>
    </row>
    <row r="13" spans="1:8" x14ac:dyDescent="0.2">
      <c r="A13" s="31">
        <f>+VLOOKUP(B13,'[5]PERSONAL REQUERIDO'!$B$5:$H$30,6,FALSE)</f>
        <v>1</v>
      </c>
      <c r="B13" s="32" t="s">
        <v>18</v>
      </c>
      <c r="C13" s="31" t="s">
        <v>7</v>
      </c>
      <c r="D13" s="33">
        <v>0</v>
      </c>
      <c r="E13" s="34">
        <f>ROUNDUP(D13/'[5]CRONO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31">
        <f>+VLOOKUP(B14,'[5]PERSONAL REQUERIDO'!$B$5:$H$30,6,FALSE)</f>
        <v>1</v>
      </c>
      <c r="B14" s="32" t="s">
        <v>19</v>
      </c>
      <c r="C14" s="31" t="s">
        <v>7</v>
      </c>
      <c r="D14" s="33">
        <f>+VLOOKUP(B14,'[5]PERSONAL REQUERIDO'!$B$5:$D$30,3,FALSE)</f>
        <v>10</v>
      </c>
      <c r="E14" s="34">
        <f>ROUNDUP(D14/'[5]CRONO - CONSULTORIA'!$C$5/A14,2)</f>
        <v>0.16</v>
      </c>
      <c r="F14" s="15"/>
      <c r="G14" s="166">
        <f t="shared" si="0"/>
        <v>0</v>
      </c>
      <c r="H14" s="167"/>
    </row>
    <row r="15" spans="1:8" x14ac:dyDescent="0.2">
      <c r="A15" s="31">
        <f>+VLOOKUP(B15,'[5]PERSONAL REQUERIDO'!$B$5:$H$30,6,FALSE)</f>
        <v>1</v>
      </c>
      <c r="B15" s="32" t="s">
        <v>20</v>
      </c>
      <c r="C15" s="31" t="s">
        <v>7</v>
      </c>
      <c r="D15" s="33">
        <f>+VLOOKUP(B15,'[5]PERSONAL REQUERIDO'!$B$5:$D$30,3,FALSE)</f>
        <v>11</v>
      </c>
      <c r="E15" s="34">
        <f>ROUNDUP(D15/'[5]CRONO - CONSULTORIA'!$C$5/A15,2)</f>
        <v>0.18000000000000002</v>
      </c>
      <c r="F15" s="15"/>
      <c r="G15" s="166">
        <f t="shared" si="0"/>
        <v>0</v>
      </c>
      <c r="H15" s="167"/>
    </row>
    <row r="16" spans="1:8" x14ac:dyDescent="0.2">
      <c r="A16" s="31">
        <f>+VLOOKUP(B16,'[5]PERSONAL REQUERIDO'!$B$5:$H$30,6,FALSE)</f>
        <v>1</v>
      </c>
      <c r="B16" s="32" t="s">
        <v>21</v>
      </c>
      <c r="C16" s="31" t="s">
        <v>7</v>
      </c>
      <c r="D16" s="33">
        <f>+VLOOKUP(B16,'[5]PERSONAL REQUERIDO'!$B$5:$D$30,3,FALSE)</f>
        <v>5</v>
      </c>
      <c r="E16" s="34">
        <f>ROUNDUP(D16/'[5]CRONO - CONSULTORIA'!$C$5/A16,2)</f>
        <v>0.08</v>
      </c>
      <c r="F16" s="15"/>
      <c r="G16" s="166">
        <f t="shared" si="0"/>
        <v>0</v>
      </c>
      <c r="H16" s="167"/>
    </row>
    <row r="17" spans="1:8" x14ac:dyDescent="0.2">
      <c r="A17" s="31">
        <f>+VLOOKUP(B17,'[5]PERSONAL REQUERIDO'!$B$5:$H$30,6,FALSE)</f>
        <v>1</v>
      </c>
      <c r="B17" s="32" t="s">
        <v>22</v>
      </c>
      <c r="C17" s="31" t="s">
        <v>7</v>
      </c>
      <c r="D17" s="33">
        <f>+VLOOKUP(B17,'[5]PERSONAL REQUERIDO'!$B$5:$D$30,3,FALSE)</f>
        <v>13</v>
      </c>
      <c r="E17" s="34">
        <f>ROUNDUP(D17/'[5]CRONO - CONSULTORIA'!$C$5/A17,2)</f>
        <v>0.21000000000000002</v>
      </c>
      <c r="F17" s="15"/>
      <c r="G17" s="166">
        <f t="shared" si="0"/>
        <v>0</v>
      </c>
      <c r="H17" s="167"/>
    </row>
    <row r="18" spans="1:8" x14ac:dyDescent="0.2">
      <c r="A18" s="31">
        <f>+VLOOKUP(B18,'[5]PERSONAL REQUERIDO'!$B$5:$H$30,6,FALSE)</f>
        <v>1</v>
      </c>
      <c r="B18" s="32" t="s">
        <v>23</v>
      </c>
      <c r="C18" s="31" t="s">
        <v>7</v>
      </c>
      <c r="D18" s="33">
        <f>+VLOOKUP(B18,'[5]PERSONAL REQUERIDO'!$B$5:$D$30,3,FALSE)</f>
        <v>32</v>
      </c>
      <c r="E18" s="34">
        <f>ROUNDUP(D18/'[5]CRONO - CONSULTORIA'!$C$5/A18,2)</f>
        <v>0.51</v>
      </c>
      <c r="F18" s="15"/>
      <c r="G18" s="166">
        <f t="shared" si="0"/>
        <v>0</v>
      </c>
      <c r="H18" s="167"/>
    </row>
    <row r="19" spans="1:8" x14ac:dyDescent="0.2">
      <c r="A19" s="27" t="s">
        <v>24</v>
      </c>
      <c r="B19" s="28"/>
      <c r="C19" s="28"/>
      <c r="D19" s="28"/>
      <c r="E19" s="35"/>
      <c r="F19" s="28"/>
      <c r="G19" s="28"/>
      <c r="H19" s="30"/>
    </row>
    <row r="20" spans="1:8" x14ac:dyDescent="0.2">
      <c r="A20" s="31">
        <f>+VLOOKUP(B20,'[5]PERSONAL REQUERIDO'!$B$5:$H$30,6,FALSE)</f>
        <v>1</v>
      </c>
      <c r="B20" s="32" t="s">
        <v>25</v>
      </c>
      <c r="C20" s="31" t="s">
        <v>7</v>
      </c>
      <c r="D20" s="33">
        <f>+VLOOKUP(B20,'[5]PERSONAL REQUERIDO'!$B$5:$D$30,3,FALSE)</f>
        <v>4</v>
      </c>
      <c r="E20" s="34">
        <f>+D20/'[5]CRONO - CONSULTORIA'!$C$5/A20</f>
        <v>6.3492063492063489E-2</v>
      </c>
      <c r="F20" s="15"/>
      <c r="G20" s="166"/>
      <c r="H20" s="167"/>
    </row>
    <row r="21" spans="1:8" x14ac:dyDescent="0.2">
      <c r="A21" s="31">
        <f>+VLOOKUP(B21,'[5]PERSONAL REQUERIDO'!$B$5:$H$30,6,FALSE)</f>
        <v>1</v>
      </c>
      <c r="B21" s="32" t="s">
        <v>26</v>
      </c>
      <c r="C21" s="31" t="s">
        <v>7</v>
      </c>
      <c r="D21" s="33">
        <f>+VLOOKUP(B21,'[5]PERSONAL REQUERIDO'!$B$5:$D$30,3,FALSE)</f>
        <v>4</v>
      </c>
      <c r="E21" s="34">
        <f>+D21/'[5]CRONO - CONSULTORIA'!$C$5/A21</f>
        <v>6.3492063492063489E-2</v>
      </c>
      <c r="F21" s="15"/>
      <c r="G21" s="166"/>
      <c r="H21" s="167"/>
    </row>
    <row r="22" spans="1:8" x14ac:dyDescent="0.2">
      <c r="A22" s="31">
        <f>+VLOOKUP(B22,'[5]PERSONAL REQUERIDO'!$B$5:$H$30,6,FALSE)</f>
        <v>1</v>
      </c>
      <c r="B22" s="32" t="s">
        <v>27</v>
      </c>
      <c r="C22" s="31" t="s">
        <v>7</v>
      </c>
      <c r="D22" s="33">
        <f>+VLOOKUP(B22,'[5]PERSONAL REQUERIDO'!$B$5:$D$30,3,FALSE)</f>
        <v>4</v>
      </c>
      <c r="E22" s="34">
        <f>+D22/'[5]CRONO - CONSULTORIA'!$C$5/A22</f>
        <v>6.3492063492063489E-2</v>
      </c>
      <c r="F22" s="15"/>
      <c r="G22" s="166"/>
      <c r="H22" s="167"/>
    </row>
    <row r="23" spans="1:8" x14ac:dyDescent="0.2">
      <c r="A23" s="31">
        <f>+VLOOKUP(B23,'[5]PERSONAL REQUERIDO'!$B$5:$H$30,6,FALSE)</f>
        <v>1</v>
      </c>
      <c r="B23" s="32" t="s">
        <v>28</v>
      </c>
      <c r="C23" s="31" t="s">
        <v>7</v>
      </c>
      <c r="D23" s="33">
        <f>+VLOOKUP(B23,'[5]PERSONAL REQUERIDO'!$B$5:$D$30,3,FALSE)</f>
        <v>13</v>
      </c>
      <c r="E23" s="34">
        <f>+D23/'[5]CRONO - CONSULTORIA'!$C$5/A23</f>
        <v>0.20634920634920634</v>
      </c>
      <c r="F23" s="15"/>
      <c r="G23" s="166">
        <f>+D23*F23</f>
        <v>0</v>
      </c>
      <c r="H23" s="167"/>
    </row>
    <row r="24" spans="1:8" x14ac:dyDescent="0.2">
      <c r="A24" s="27" t="s">
        <v>29</v>
      </c>
      <c r="B24" s="28"/>
      <c r="C24" s="28"/>
      <c r="D24" s="28"/>
      <c r="E24" s="35"/>
      <c r="F24" s="28"/>
      <c r="G24" s="28"/>
      <c r="H24" s="30"/>
    </row>
    <row r="25" spans="1:8" x14ac:dyDescent="0.2">
      <c r="A25" s="31">
        <f>+VLOOKUP(B25,'[5]PERSONAL REQUERIDO'!$B$5:$H$30,6,FALSE)</f>
        <v>1</v>
      </c>
      <c r="B25" s="32" t="s">
        <v>30</v>
      </c>
      <c r="C25" s="31" t="s">
        <v>7</v>
      </c>
      <c r="D25" s="33">
        <f>+VLOOKUP(B25,'[5]PERSONAL REQUERIDO'!$B$5:$D$30,3,FALSE)</f>
        <v>13</v>
      </c>
      <c r="E25" s="34">
        <f>ROUNDUP(D25/'[5]CRONO - CONSULTORIA'!$C$5/A25,2)</f>
        <v>0.21000000000000002</v>
      </c>
      <c r="F25" s="15"/>
      <c r="G25" s="166">
        <f>+D25*F25</f>
        <v>0</v>
      </c>
      <c r="H25" s="167"/>
    </row>
    <row r="26" spans="1:8" x14ac:dyDescent="0.2">
      <c r="A26" s="31">
        <f>+VLOOKUP(B26,'[5]PERSONAL REQUERIDO'!$B$5:$H$30,6,FALSE)</f>
        <v>1</v>
      </c>
      <c r="B26" s="32" t="s">
        <v>31</v>
      </c>
      <c r="C26" s="31" t="s">
        <v>7</v>
      </c>
      <c r="D26" s="33">
        <f>+VLOOKUP(B26,'[5]PERSONAL REQUERIDO'!$B$5:$D$30,3,FALSE)</f>
        <v>5</v>
      </c>
      <c r="E26" s="34">
        <f>+D26/'[5]CRONO - CONSULTORIA'!$C$5/A26</f>
        <v>7.9365079365079361E-2</v>
      </c>
      <c r="F26" s="15"/>
      <c r="G26" s="166">
        <f>+D26*F26</f>
        <v>0</v>
      </c>
      <c r="H26" s="167"/>
    </row>
    <row r="27" spans="1:8" x14ac:dyDescent="0.2">
      <c r="A27" s="31">
        <f>+VLOOKUP(B27,'[5]PERSONAL REQUERIDO'!$B$5:$H$30,6,FALSE)</f>
        <v>1</v>
      </c>
      <c r="B27" s="32" t="s">
        <v>32</v>
      </c>
      <c r="C27" s="31" t="s">
        <v>7</v>
      </c>
      <c r="D27" s="33">
        <f>+VLOOKUP(B27,'[5]PERSONAL REQUERIDO'!$B$5:$D$30,3,FALSE)</f>
        <v>5</v>
      </c>
      <c r="E27" s="34">
        <f>+D27/'[5]CRONO - CONSULTORIA'!$C$5/A27</f>
        <v>7.9365079365079361E-2</v>
      </c>
      <c r="F27" s="15"/>
      <c r="G27" s="166">
        <f>+D27*F27</f>
        <v>0</v>
      </c>
      <c r="H27" s="167"/>
    </row>
    <row r="28" spans="1:8" x14ac:dyDescent="0.2">
      <c r="A28" s="31">
        <f>+VLOOKUP(B28,'[5]PERSONAL REQUERIDO'!$B$5:$H$30,6,FALSE)</f>
        <v>1</v>
      </c>
      <c r="B28" s="32" t="s">
        <v>33</v>
      </c>
      <c r="C28" s="31" t="s">
        <v>7</v>
      </c>
      <c r="D28" s="33">
        <f>+VLOOKUP(B28,'[5]PERSONAL REQUERIDO'!$B$5:$D$30,3,FALSE)</f>
        <v>31</v>
      </c>
      <c r="E28" s="34">
        <f>ROUNDUP(D28/'[5]CRONO - CONSULTORIA'!$C$5/A28,2)</f>
        <v>0.5</v>
      </c>
      <c r="F28" s="15"/>
      <c r="G28" s="166">
        <f>+D28*F28</f>
        <v>0</v>
      </c>
      <c r="H28" s="167"/>
    </row>
    <row r="29" spans="1:8" x14ac:dyDescent="0.2">
      <c r="A29" s="31">
        <f>+VLOOKUP(B29,'[5]PERSONAL REQUERIDO'!$B$5:$H$30,6,FALSE)</f>
        <v>1</v>
      </c>
      <c r="B29" s="32" t="s">
        <v>34</v>
      </c>
      <c r="C29" s="31" t="s">
        <v>7</v>
      </c>
      <c r="D29" s="33">
        <v>0</v>
      </c>
      <c r="E29" s="34">
        <f>ROUNDUP(D29/'[5]CRONO - CONSULTORIA'!$C$5/A29,2)</f>
        <v>0</v>
      </c>
      <c r="F29" s="15"/>
      <c r="G29" s="166">
        <f>+D29*F29</f>
        <v>0</v>
      </c>
      <c r="H29" s="167"/>
    </row>
    <row r="30" spans="1:8" x14ac:dyDescent="0.2">
      <c r="A30" s="27" t="s">
        <v>35</v>
      </c>
      <c r="B30" s="28"/>
      <c r="C30" s="28"/>
      <c r="D30" s="28"/>
      <c r="E30" s="35"/>
      <c r="F30" s="28"/>
      <c r="G30" s="28"/>
      <c r="H30" s="30"/>
    </row>
    <row r="31" spans="1:8" x14ac:dyDescent="0.2">
      <c r="A31" s="31">
        <f>+VLOOKUP(B31,'[5]PERSONAL REQUERIDO'!$B$5:$H$30,6,FALSE)</f>
        <v>1</v>
      </c>
      <c r="B31" s="32" t="s">
        <v>36</v>
      </c>
      <c r="C31" s="31" t="s">
        <v>7</v>
      </c>
      <c r="D31" s="33">
        <f>+VLOOKUP(B31,'[5]PERSONAL REQUERIDO'!$B$5:$D$30,3,FALSE)</f>
        <v>4</v>
      </c>
      <c r="E31" s="34">
        <f>+D31/'[5]CRONO - CONSULTORIA'!$C$5/A31</f>
        <v>6.3492063492063489E-2</v>
      </c>
      <c r="F31" s="15"/>
      <c r="G31" s="166"/>
      <c r="H31" s="167"/>
    </row>
    <row r="32" spans="1:8" x14ac:dyDescent="0.2">
      <c r="A32" s="31">
        <f>+VLOOKUP(B32,'[5]PERSONAL REQUERIDO'!$B$5:$H$30,6,FALSE)</f>
        <v>1</v>
      </c>
      <c r="B32" s="32" t="s">
        <v>37</v>
      </c>
      <c r="C32" s="31" t="s">
        <v>7</v>
      </c>
      <c r="D32" s="33">
        <f>+VLOOKUP(B32,'[5]PERSONAL REQUERIDO'!$B$5:$D$30,3,FALSE)</f>
        <v>4</v>
      </c>
      <c r="E32" s="34">
        <f>+D32/'[5]CRONO - CONSULTORIA'!$C$5/A32</f>
        <v>6.3492063492063489E-2</v>
      </c>
      <c r="F32" s="15"/>
      <c r="G32" s="166"/>
      <c r="H32" s="167"/>
    </row>
    <row r="33" spans="1:8" ht="13.15" customHeight="1" x14ac:dyDescent="0.2">
      <c r="A33" s="196" t="s">
        <v>51</v>
      </c>
      <c r="B33" s="197"/>
      <c r="C33" s="197"/>
      <c r="D33" s="197"/>
      <c r="E33" s="197"/>
      <c r="F33" s="198"/>
      <c r="G33" s="191">
        <f>SUM(G7:H32)</f>
        <v>0</v>
      </c>
      <c r="H33" s="192"/>
    </row>
    <row r="34" spans="1:8" ht="13.15" customHeight="1" x14ac:dyDescent="0.2">
      <c r="A34" s="186" t="s">
        <v>52</v>
      </c>
      <c r="B34" s="186"/>
      <c r="C34" s="186"/>
      <c r="D34" s="186"/>
      <c r="E34" s="186"/>
      <c r="F34" s="186"/>
      <c r="G34" s="187"/>
      <c r="H34" s="188"/>
    </row>
    <row r="35" spans="1:8" ht="13.15" customHeight="1" x14ac:dyDescent="0.2">
      <c r="A35" s="189" t="s">
        <v>53</v>
      </c>
      <c r="B35" s="190"/>
      <c r="C35" s="190"/>
      <c r="D35" s="190"/>
      <c r="E35" s="190"/>
      <c r="F35" s="190"/>
      <c r="G35" s="191">
        <f>+G33*G34</f>
        <v>0</v>
      </c>
      <c r="H35" s="192"/>
    </row>
    <row r="36" spans="1:8" ht="13.15" customHeight="1" x14ac:dyDescent="0.2">
      <c r="A36" s="193" t="s">
        <v>38</v>
      </c>
      <c r="B36" s="194"/>
      <c r="C36" s="194"/>
      <c r="D36" s="194"/>
      <c r="E36" s="194"/>
      <c r="F36" s="194"/>
      <c r="G36" s="194"/>
      <c r="H36" s="195"/>
    </row>
    <row r="37" spans="1:8" x14ac:dyDescent="0.2">
      <c r="A37" s="36" t="s">
        <v>1</v>
      </c>
      <c r="B37" s="36" t="s">
        <v>38</v>
      </c>
      <c r="C37" s="36" t="s">
        <v>2</v>
      </c>
      <c r="D37" s="36" t="s">
        <v>39</v>
      </c>
      <c r="E37" s="182" t="s">
        <v>63</v>
      </c>
      <c r="F37" s="183"/>
      <c r="G37" s="184" t="s">
        <v>67</v>
      </c>
      <c r="H37" s="185"/>
    </row>
    <row r="38" spans="1:8" ht="60" x14ac:dyDescent="0.2">
      <c r="A38" s="19">
        <v>1</v>
      </c>
      <c r="B38" s="20" t="s">
        <v>40</v>
      </c>
      <c r="C38" s="19" t="s">
        <v>41</v>
      </c>
      <c r="D38" s="19">
        <v>1</v>
      </c>
      <c r="E38" s="149"/>
      <c r="F38" s="150"/>
      <c r="G38" s="151">
        <f>+A38*D38*E38</f>
        <v>0</v>
      </c>
      <c r="H38" s="150"/>
    </row>
    <row r="39" spans="1:8" ht="24" x14ac:dyDescent="0.2">
      <c r="A39" s="19">
        <v>1</v>
      </c>
      <c r="B39" s="20" t="s">
        <v>42</v>
      </c>
      <c r="C39" s="19" t="s">
        <v>43</v>
      </c>
      <c r="D39" s="19">
        <v>1</v>
      </c>
      <c r="E39" s="149"/>
      <c r="F39" s="150"/>
      <c r="G39" s="151">
        <f>+A39*D39*E39</f>
        <v>0</v>
      </c>
      <c r="H39" s="150"/>
    </row>
    <row r="40" spans="1:8" ht="24" x14ac:dyDescent="0.2">
      <c r="A40" s="19">
        <v>1</v>
      </c>
      <c r="B40" s="22" t="s">
        <v>44</v>
      </c>
      <c r="C40" s="19" t="s">
        <v>41</v>
      </c>
      <c r="D40" s="19">
        <v>1</v>
      </c>
      <c r="E40" s="149"/>
      <c r="F40" s="150"/>
      <c r="G40" s="151">
        <f t="shared" ref="G40:G44" si="1">+A40*D40*E40</f>
        <v>0</v>
      </c>
      <c r="H40" s="150"/>
    </row>
    <row r="41" spans="1:8" ht="36" x14ac:dyDescent="0.2">
      <c r="A41" s="19">
        <v>1</v>
      </c>
      <c r="B41" s="22" t="s">
        <v>45</v>
      </c>
      <c r="C41" s="19" t="s">
        <v>41</v>
      </c>
      <c r="D41" s="19">
        <v>1</v>
      </c>
      <c r="E41" s="149"/>
      <c r="F41" s="150"/>
      <c r="G41" s="151">
        <f t="shared" si="1"/>
        <v>0</v>
      </c>
      <c r="H41" s="150"/>
    </row>
    <row r="42" spans="1:8" ht="36" x14ac:dyDescent="0.2">
      <c r="A42" s="19">
        <v>1</v>
      </c>
      <c r="B42" s="22" t="s">
        <v>46</v>
      </c>
      <c r="C42" s="19" t="s">
        <v>41</v>
      </c>
      <c r="D42" s="19">
        <v>1</v>
      </c>
      <c r="E42" s="149"/>
      <c r="F42" s="150"/>
      <c r="G42" s="151">
        <f t="shared" si="1"/>
        <v>0</v>
      </c>
      <c r="H42" s="150"/>
    </row>
    <row r="43" spans="1:8" ht="36" x14ac:dyDescent="0.2">
      <c r="A43" s="19">
        <v>1</v>
      </c>
      <c r="B43" s="22" t="s">
        <v>47</v>
      </c>
      <c r="C43" s="23" t="s">
        <v>41</v>
      </c>
      <c r="D43" s="19">
        <v>1</v>
      </c>
      <c r="E43" s="149"/>
      <c r="F43" s="150"/>
      <c r="G43" s="151">
        <f t="shared" si="1"/>
        <v>0</v>
      </c>
      <c r="H43" s="150"/>
    </row>
    <row r="44" spans="1:8" ht="36" x14ac:dyDescent="0.2">
      <c r="A44" s="19">
        <v>1</v>
      </c>
      <c r="B44" s="20" t="s">
        <v>48</v>
      </c>
      <c r="C44" s="19" t="s">
        <v>41</v>
      </c>
      <c r="D44" s="19">
        <v>1</v>
      </c>
      <c r="E44" s="149"/>
      <c r="F44" s="150"/>
      <c r="G44" s="151">
        <f t="shared" si="1"/>
        <v>0</v>
      </c>
      <c r="H44" s="150"/>
    </row>
    <row r="45" spans="1:8" x14ac:dyDescent="0.2">
      <c r="A45" s="144" t="s">
        <v>55</v>
      </c>
      <c r="B45" s="145"/>
      <c r="C45" s="145"/>
      <c r="D45" s="145"/>
      <c r="E45" s="145"/>
      <c r="F45" s="146"/>
      <c r="G45" s="152">
        <f>SUM(G38:H44)</f>
        <v>0</v>
      </c>
      <c r="H45" s="153"/>
    </row>
    <row r="46" spans="1:8" x14ac:dyDescent="0.2">
      <c r="A46" s="154" t="s">
        <v>52</v>
      </c>
      <c r="B46" s="154"/>
      <c r="C46" s="154"/>
      <c r="D46" s="154"/>
      <c r="E46" s="154"/>
      <c r="F46" s="154"/>
      <c r="G46" s="155"/>
      <c r="H46" s="156"/>
    </row>
    <row r="47" spans="1:8" x14ac:dyDescent="0.2">
      <c r="A47" s="144" t="s">
        <v>70</v>
      </c>
      <c r="B47" s="145"/>
      <c r="C47" s="145"/>
      <c r="D47" s="145"/>
      <c r="E47" s="145"/>
      <c r="F47" s="145"/>
      <c r="G47" s="152">
        <f>+G45*G46</f>
        <v>0</v>
      </c>
      <c r="H47" s="153"/>
    </row>
    <row r="48" spans="1:8" x14ac:dyDescent="0.2">
      <c r="A48" s="144" t="s">
        <v>49</v>
      </c>
      <c r="B48" s="145"/>
      <c r="C48" s="145"/>
      <c r="D48" s="145"/>
      <c r="E48" s="145"/>
      <c r="F48" s="145"/>
      <c r="G48" s="145"/>
      <c r="H48" s="146"/>
    </row>
    <row r="49" spans="1:9" x14ac:dyDescent="0.2">
      <c r="A49" s="144" t="s">
        <v>68</v>
      </c>
      <c r="B49" s="145"/>
      <c r="C49" s="145"/>
      <c r="D49" s="145"/>
      <c r="E49" s="145"/>
      <c r="F49" s="146"/>
      <c r="G49" s="147">
        <f>+G35+G47</f>
        <v>0</v>
      </c>
      <c r="H49" s="148"/>
    </row>
    <row r="50" spans="1:9" x14ac:dyDescent="0.2">
      <c r="A50" s="144" t="s">
        <v>80</v>
      </c>
      <c r="B50" s="145"/>
      <c r="C50" s="145"/>
      <c r="D50" s="145"/>
      <c r="E50" s="145"/>
      <c r="F50" s="146"/>
      <c r="G50" s="147" t="e">
        <f>G49*xx%</f>
        <v>#NAME?</v>
      </c>
      <c r="H50" s="148"/>
    </row>
    <row r="51" spans="1:9" x14ac:dyDescent="0.2">
      <c r="A51" s="144" t="s">
        <v>83</v>
      </c>
      <c r="B51" s="145"/>
      <c r="C51" s="145"/>
      <c r="D51" s="145"/>
      <c r="E51" s="145"/>
      <c r="F51" s="146"/>
      <c r="G51" s="147" t="e">
        <f>G49*xx%</f>
        <v>#NAME?</v>
      </c>
      <c r="H51" s="148"/>
    </row>
    <row r="52" spans="1:9" x14ac:dyDescent="0.2">
      <c r="A52" s="144" t="s">
        <v>69</v>
      </c>
      <c r="B52" s="145"/>
      <c r="C52" s="145"/>
      <c r="D52" s="145"/>
      <c r="E52" s="145"/>
      <c r="F52" s="146"/>
      <c r="G52" s="147" t="e">
        <f>G49+G50+G51</f>
        <v>#NAME?</v>
      </c>
      <c r="H52" s="148"/>
      <c r="I52" s="37"/>
    </row>
    <row r="53" spans="1:9" x14ac:dyDescent="0.2">
      <c r="A53" s="144" t="s">
        <v>60</v>
      </c>
      <c r="B53" s="145"/>
      <c r="C53" s="145"/>
      <c r="D53" s="145"/>
      <c r="E53" s="145"/>
      <c r="F53" s="146"/>
      <c r="G53" s="147" t="e">
        <f>(G52)*0.19</f>
        <v>#NAME?</v>
      </c>
      <c r="H53" s="148"/>
      <c r="I53" s="37"/>
    </row>
    <row r="54" spans="1:9" x14ac:dyDescent="0.2">
      <c r="A54" s="144" t="s">
        <v>62</v>
      </c>
      <c r="B54" s="145"/>
      <c r="C54" s="145"/>
      <c r="D54" s="145"/>
      <c r="E54" s="145"/>
      <c r="F54" s="146"/>
      <c r="G54" s="147" t="e">
        <f>+G52+G53</f>
        <v>#NAME?</v>
      </c>
      <c r="H54" s="148"/>
    </row>
  </sheetData>
  <mergeCells count="69">
    <mergeCell ref="G13:H13"/>
    <mergeCell ref="A4:H4"/>
    <mergeCell ref="G5:H5"/>
    <mergeCell ref="G7:H7"/>
    <mergeCell ref="A1:H2"/>
    <mergeCell ref="A3:F3"/>
    <mergeCell ref="G8:H8"/>
    <mergeCell ref="G9:H9"/>
    <mergeCell ref="G10:H10"/>
    <mergeCell ref="G11:H11"/>
    <mergeCell ref="G12:H12"/>
    <mergeCell ref="G27:H27"/>
    <mergeCell ref="G14:H14"/>
    <mergeCell ref="G15:H15"/>
    <mergeCell ref="G16:H16"/>
    <mergeCell ref="G17:H17"/>
    <mergeCell ref="G18:H18"/>
    <mergeCell ref="G20:H20"/>
    <mergeCell ref="G21:H21"/>
    <mergeCell ref="G22:H22"/>
    <mergeCell ref="G23:H23"/>
    <mergeCell ref="G25:H25"/>
    <mergeCell ref="G26:H26"/>
    <mergeCell ref="G28:H28"/>
    <mergeCell ref="G29:H29"/>
    <mergeCell ref="G31:H31"/>
    <mergeCell ref="G32:H32"/>
    <mergeCell ref="A33:F33"/>
    <mergeCell ref="G33:H33"/>
    <mergeCell ref="A34:F34"/>
    <mergeCell ref="G34:H34"/>
    <mergeCell ref="A35:F35"/>
    <mergeCell ref="G35:H35"/>
    <mergeCell ref="A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49:F49"/>
    <mergeCell ref="G49:H49"/>
    <mergeCell ref="E43:F43"/>
    <mergeCell ref="G43:H43"/>
    <mergeCell ref="E44:F44"/>
    <mergeCell ref="G44:H44"/>
    <mergeCell ref="A45:F45"/>
    <mergeCell ref="G45:H45"/>
    <mergeCell ref="A46:F46"/>
    <mergeCell ref="G46:H46"/>
    <mergeCell ref="A47:F47"/>
    <mergeCell ref="G47:H47"/>
    <mergeCell ref="A48:H48"/>
    <mergeCell ref="A53:F53"/>
    <mergeCell ref="G53:H53"/>
    <mergeCell ref="A54:F54"/>
    <mergeCell ref="G54:H54"/>
    <mergeCell ref="A50:F50"/>
    <mergeCell ref="G50:H50"/>
    <mergeCell ref="A51:F51"/>
    <mergeCell ref="G51:H51"/>
    <mergeCell ref="A52:F52"/>
    <mergeCell ref="G52:H52"/>
  </mergeCells>
  <pageMargins left="0.7" right="0.7" top="0.75" bottom="0.75" header="0.3" footer="0.3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zoomScale="60" zoomScaleNormal="60" workbookViewId="0">
      <selection activeCell="G15" sqref="G15:H15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8.7109375" style="1" bestFit="1" customWidth="1"/>
    <col min="4" max="5" width="17.42578125" style="1" customWidth="1"/>
    <col min="6" max="6" width="15" style="1" bestFit="1" customWidth="1"/>
    <col min="7" max="7" width="12.28515625" style="1" customWidth="1"/>
    <col min="8" max="8" width="8.57031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72</v>
      </c>
      <c r="B1" s="177"/>
      <c r="C1" s="177"/>
      <c r="D1" s="177"/>
      <c r="E1" s="177"/>
      <c r="F1" s="177"/>
      <c r="G1" s="177"/>
      <c r="H1" s="178"/>
    </row>
    <row r="2" spans="1:8" ht="20.100000000000001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79</v>
      </c>
      <c r="B3" s="145"/>
      <c r="C3" s="145"/>
      <c r="D3" s="145"/>
      <c r="E3" s="145"/>
      <c r="F3" s="146"/>
      <c r="G3" s="2" t="s">
        <v>0</v>
      </c>
      <c r="H3" s="3" t="str">
        <f>(ROUND('[6]CRONO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73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+VLOOKUP(B7,'[6]PERSONAL REQUERIDO'!$B$5:$H$30,6,FALSE)</f>
        <v>1</v>
      </c>
      <c r="B7" s="12" t="s">
        <v>12</v>
      </c>
      <c r="C7" s="11" t="s">
        <v>7</v>
      </c>
      <c r="D7" s="13">
        <f>+VLOOKUP(B7,'[6]PERSONAL REQUERIDO'!$B$5:$D$30,3,FALSE)</f>
        <v>47</v>
      </c>
      <c r="E7" s="14">
        <f>ROUNDUP(D7/'[6]CRONO - CONSULTORIA'!$C$5/A7,2)</f>
        <v>0.79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+VLOOKUP(B8,'[6]PERSONAL REQUERIDO'!$B$5:$H$30,6,FALSE)</f>
        <v>1</v>
      </c>
      <c r="B8" s="12" t="s">
        <v>13</v>
      </c>
      <c r="C8" s="11" t="s">
        <v>7</v>
      </c>
      <c r="D8" s="13">
        <f>+VLOOKUP(B8,'[6]PERSONAL REQUERIDO'!$B$5:$D$30,3,FALSE)</f>
        <v>20</v>
      </c>
      <c r="E8" s="14">
        <f>ROUNDUP(D8/'[6]CRONO - CONSULTORIA'!$C$5/A8,2)</f>
        <v>0.34</v>
      </c>
      <c r="F8" s="15"/>
      <c r="G8" s="166">
        <f t="shared" si="0"/>
        <v>0</v>
      </c>
      <c r="H8" s="167"/>
    </row>
    <row r="9" spans="1:8" x14ac:dyDescent="0.2">
      <c r="A9" s="11">
        <f>+VLOOKUP(B9,'[6]PERSONAL REQUERIDO'!$B$5:$H$30,6,FALSE)</f>
        <v>1</v>
      </c>
      <c r="B9" s="12" t="s">
        <v>14</v>
      </c>
      <c r="C9" s="11" t="s">
        <v>7</v>
      </c>
      <c r="D9" s="13">
        <f>+VLOOKUP(B9,'[6]PERSONAL REQUERIDO'!$B$5:$D$30,3,FALSE)</f>
        <v>10</v>
      </c>
      <c r="E9" s="14">
        <f>ROUNDUP(D9/'[6]CRONO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+VLOOKUP(B10,'[6]PERSONAL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ROUNDUP(D10/'[6]CRONO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+VLOOKUP(B11,'[6]PERSONAL REQUERIDO'!$B$5:$H$30,6,FALSE)</f>
        <v>1</v>
      </c>
      <c r="B11" s="12" t="s">
        <v>16</v>
      </c>
      <c r="C11" s="11" t="s">
        <v>7</v>
      </c>
      <c r="D11" s="13">
        <f>+VLOOKUP(B11,'[6]PERSONAL REQUERIDO'!$B$5:$D$30,3,FALSE)</f>
        <v>4</v>
      </c>
      <c r="E11" s="14">
        <f>ROUNDUP(D11/'[6]CRONO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+VLOOKUP(B12,'[6]PERSONAL REQUERIDO'!$B$5:$H$30,6,FALSE)</f>
        <v>1</v>
      </c>
      <c r="B12" s="12" t="s">
        <v>17</v>
      </c>
      <c r="C12" s="11" t="s">
        <v>7</v>
      </c>
      <c r="D12" s="13">
        <f>+VLOOKUP(B12,'[6]PERSONAL REQUERIDO'!$B$5:$D$30,3,FALSE)</f>
        <v>8</v>
      </c>
      <c r="E12" s="14">
        <f>ROUNDUP(D12/'[6]CRONO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+VLOOKUP(B13,'[6]PERSONAL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ROUNDUP(D13/'[6]CRONO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+VLOOKUP(B14,'[6]PERSONAL REQUERIDO'!$B$5:$H$30,6,FALSE)</f>
        <v>1</v>
      </c>
      <c r="B14" s="12" t="s">
        <v>19</v>
      </c>
      <c r="C14" s="11" t="s">
        <v>7</v>
      </c>
      <c r="D14" s="13">
        <f>+VLOOKUP(B14,'[6]PERSONAL REQUERIDO'!$B$5:$D$30,3,FALSE)</f>
        <v>10</v>
      </c>
      <c r="E14" s="14">
        <f>ROUNDUP(D14/'[6]CRONO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+VLOOKUP(B15,'[6]PERSONAL REQUERIDO'!$B$5:$H$30,6,FALSE)</f>
        <v>1</v>
      </c>
      <c r="B15" s="12" t="s">
        <v>20</v>
      </c>
      <c r="C15" s="11" t="s">
        <v>7</v>
      </c>
      <c r="D15" s="13">
        <f>+VLOOKUP(B15,'[6]PERSONAL REQUERIDO'!$B$5:$D$30,3,FALSE)</f>
        <v>11</v>
      </c>
      <c r="E15" s="14">
        <f>ROUNDUP(D15/'[6]CRONO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+VLOOKUP(B16,'[6]PERSONAL REQUERIDO'!$B$5:$H$30,6,FALSE)</f>
        <v>1</v>
      </c>
      <c r="B16" s="12" t="s">
        <v>21</v>
      </c>
      <c r="C16" s="11" t="s">
        <v>7</v>
      </c>
      <c r="D16" s="13">
        <f>+VLOOKUP(B16,'[6]PERSONAL REQUERIDO'!$B$5:$D$30,3,FALSE)</f>
        <v>5</v>
      </c>
      <c r="E16" s="14">
        <f>ROUNDUP(D16/'[6]CRONO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+VLOOKUP(B17,'[6]PERSONAL REQUERIDO'!$B$5:$H$30,6,FALSE)</f>
        <v>1</v>
      </c>
      <c r="B17" s="12" t="s">
        <v>22</v>
      </c>
      <c r="C17" s="11" t="s">
        <v>7</v>
      </c>
      <c r="D17" s="13">
        <f>+VLOOKUP(B17,'[6]PERSONAL REQUERIDO'!$B$5:$D$30,3,FALSE)</f>
        <v>12</v>
      </c>
      <c r="E17" s="14">
        <f>ROUNDUP(D17/'[6]CRONO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+VLOOKUP(B18,'[6]PERSONAL REQUERIDO'!$B$5:$H$30,6,FALSE)</f>
        <v>1</v>
      </c>
      <c r="B18" s="12" t="s">
        <v>23</v>
      </c>
      <c r="C18" s="11" t="s">
        <v>7</v>
      </c>
      <c r="D18" s="13">
        <f>+VLOOKUP(B18,'[6]PERSONAL REQUERIDO'!$B$5:$D$30,3,FALSE)</f>
        <v>28</v>
      </c>
      <c r="E18" s="14">
        <f>ROUNDUP(D18/'[6]CRONO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+VLOOKUP(B20,'[6]PERSONAL REQUERIDO'!$B$5:$H$30,6,FALSE)</f>
        <v>1</v>
      </c>
      <c r="B20" s="12" t="s">
        <v>25</v>
      </c>
      <c r="C20" s="11" t="s">
        <v>7</v>
      </c>
      <c r="D20" s="13">
        <f>+VLOOKUP(B20,'[6]PERSONAL REQUERIDO'!$B$5:$D$30,3,FALSE)</f>
        <v>3</v>
      </c>
      <c r="E20" s="14">
        <f>+D20/'[6]CRONO - CONSULTORIA'!$C$5/A20</f>
        <v>0.05</v>
      </c>
      <c r="F20" s="15"/>
      <c r="G20" s="166"/>
      <c r="H20" s="167"/>
    </row>
    <row r="21" spans="1:8" x14ac:dyDescent="0.2">
      <c r="A21" s="11">
        <f>+VLOOKUP(B21,'[6]PERSONAL REQUERIDO'!$B$5:$H$30,6,FALSE)</f>
        <v>1</v>
      </c>
      <c r="B21" s="12" t="s">
        <v>28</v>
      </c>
      <c r="C21" s="11" t="s">
        <v>7</v>
      </c>
      <c r="D21" s="13">
        <f>+VLOOKUP(B21,'[6]PERSONAL REQUERIDO'!$B$5:$D$30,3,FALSE)</f>
        <v>12</v>
      </c>
      <c r="E21" s="14">
        <f>+D21/'[6]CRONO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+VLOOKUP(B23,'[6]PERSONAL REQUERIDO'!$B$5:$H$30,6,FALSE)</f>
        <v>1</v>
      </c>
      <c r="B23" s="12" t="s">
        <v>30</v>
      </c>
      <c r="C23" s="11" t="s">
        <v>7</v>
      </c>
      <c r="D23" s="13">
        <f>+VLOOKUP(B23,'[6]PERSONAL REQUERIDO'!$B$5:$D$30,3,FALSE)</f>
        <v>10</v>
      </c>
      <c r="E23" s="14">
        <f>ROUNDUP(D23/'[6]CRONO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+VLOOKUP(B24,'[6]PERSONAL REQUERIDO'!$B$5:$H$30,6,FALSE)</f>
        <v>1</v>
      </c>
      <c r="B24" s="12" t="s">
        <v>31</v>
      </c>
      <c r="C24" s="11" t="s">
        <v>7</v>
      </c>
      <c r="D24" s="13">
        <f>+VLOOKUP(B24,'[6]PERSONAL REQUERIDO'!$B$5:$D$30,3,FALSE)</f>
        <v>4</v>
      </c>
      <c r="E24" s="14">
        <f>+D24/'[6]CRONO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+VLOOKUP(B25,'[6]PERSONAL REQUERIDO'!$B$5:$H$30,6,FALSE)</f>
        <v>1</v>
      </c>
      <c r="B25" s="12" t="s">
        <v>32</v>
      </c>
      <c r="C25" s="11" t="s">
        <v>7</v>
      </c>
      <c r="D25" s="13">
        <f>+VLOOKUP(B25,'[6]PERSONAL REQUERIDO'!$B$5:$D$30,3,FALSE)</f>
        <v>4</v>
      </c>
      <c r="E25" s="14">
        <f>+D25/'[6]CRONO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+VLOOKUP(B26,'[6]PERSONAL REQUERIDO'!$B$5:$H$30,6,FALSE)</f>
        <v>1</v>
      </c>
      <c r="B26" s="12" t="s">
        <v>33</v>
      </c>
      <c r="C26" s="11" t="s">
        <v>7</v>
      </c>
      <c r="D26" s="13">
        <f>+VLOOKUP(B26,'[6]PERSONAL REQUERIDO'!$B$5:$D$30,3,FALSE)</f>
        <v>29</v>
      </c>
      <c r="E26" s="14">
        <f>ROUNDUP(D26/'[6]CRONO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+VLOOKUP(B27,'[6]PERSONAL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ROUNDUP(D27/'[6]CRONO - CONSULTORIA'!$C$5/A27,2)</f>
        <v>0</v>
      </c>
      <c r="F27" s="15"/>
      <c r="G27" s="166">
        <f>+D27*F27</f>
        <v>0</v>
      </c>
      <c r="H27" s="167"/>
    </row>
    <row r="28" spans="1:8" ht="13.15" customHeight="1" x14ac:dyDescent="0.25">
      <c r="A28" s="168" t="s">
        <v>51</v>
      </c>
      <c r="B28" s="169"/>
      <c r="C28" s="169"/>
      <c r="D28" s="169"/>
      <c r="E28" s="169"/>
      <c r="F28" s="170"/>
      <c r="G28" s="213">
        <f>SUM(G7:H27)</f>
        <v>0</v>
      </c>
      <c r="H28" s="214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217"/>
      <c r="H29" s="218"/>
    </row>
    <row r="30" spans="1:8" ht="13.15" customHeight="1" x14ac:dyDescent="0.25">
      <c r="A30" s="157" t="s">
        <v>53</v>
      </c>
      <c r="B30" s="158"/>
      <c r="C30" s="158"/>
      <c r="D30" s="158"/>
      <c r="E30" s="158"/>
      <c r="F30" s="158"/>
      <c r="G30" s="215">
        <f>+G28*G29</f>
        <v>0</v>
      </c>
      <c r="H30" s="216"/>
    </row>
    <row r="31" spans="1:8" ht="13.15" customHeight="1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ht="26.45" customHeight="1" x14ac:dyDescent="0.25">
      <c r="A32" s="2" t="s">
        <v>1</v>
      </c>
      <c r="B32" s="2" t="s">
        <v>38</v>
      </c>
      <c r="C32" s="2" t="s">
        <v>2</v>
      </c>
      <c r="D32" s="2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">
      <c r="A38" s="19">
        <v>1</v>
      </c>
      <c r="B38" s="21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213">
        <f>SUM(G33:H39)</f>
        <v>0</v>
      </c>
      <c r="H40" s="214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70</v>
      </c>
      <c r="B42" s="158"/>
      <c r="C42" s="158"/>
      <c r="D42" s="158"/>
      <c r="E42" s="158"/>
      <c r="F42" s="158"/>
      <c r="G42" s="215">
        <f>+G40*G41</f>
        <v>0</v>
      </c>
      <c r="H42" s="216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211">
        <f>+G42+G30</f>
        <v>0</v>
      </c>
      <c r="H44" s="212"/>
    </row>
    <row r="45" spans="1:8" x14ac:dyDescent="0.25">
      <c r="A45" s="208" t="s">
        <v>82</v>
      </c>
      <c r="B45" s="209"/>
      <c r="C45" s="209"/>
      <c r="D45" s="209"/>
      <c r="E45" s="209"/>
      <c r="F45" s="210"/>
      <c r="G45" s="211" t="e">
        <f>G44*xx%</f>
        <v>#NAME?</v>
      </c>
      <c r="H45" s="212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211" t="e">
        <f>G44*xx%</f>
        <v>#NAME?</v>
      </c>
      <c r="H46" s="212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211" t="e">
        <f>G44+G45+G46</f>
        <v>#NAME?</v>
      </c>
      <c r="H47" s="212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211" t="e">
        <f>G47*19%</f>
        <v>#NAME?</v>
      </c>
      <c r="H48" s="212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211" t="e">
        <f>+G47+G48</f>
        <v>#NAME?</v>
      </c>
      <c r="H49" s="212"/>
    </row>
  </sheetData>
  <mergeCells count="65">
    <mergeCell ref="A4:H4"/>
    <mergeCell ref="G5:H5"/>
    <mergeCell ref="G7:H7"/>
    <mergeCell ref="A1:H2"/>
    <mergeCell ref="A3:F3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6:H26"/>
    <mergeCell ref="G27:H27"/>
    <mergeCell ref="A28:F28"/>
    <mergeCell ref="G28:H28"/>
    <mergeCell ref="G21:H21"/>
    <mergeCell ref="G23:H23"/>
    <mergeCell ref="G24:H24"/>
    <mergeCell ref="G25:H25"/>
    <mergeCell ref="A29:F29"/>
    <mergeCell ref="G29:H29"/>
    <mergeCell ref="A30:F30"/>
    <mergeCell ref="G30:H30"/>
    <mergeCell ref="A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</mergeCells>
  <pageMargins left="0.7" right="0.7" top="0.75" bottom="0.75" header="0.3" footer="0.3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5"/>
  <sheetViews>
    <sheetView zoomScale="69" zoomScaleNormal="69" workbookViewId="0">
      <selection activeCell="G14" sqref="G14:H14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7.140625" style="26" bestFit="1" customWidth="1"/>
    <col min="4" max="4" width="13.7109375" style="26" bestFit="1" customWidth="1"/>
    <col min="5" max="5" width="14.28515625" style="26" bestFit="1" customWidth="1"/>
    <col min="6" max="6" width="15" style="26" bestFit="1" customWidth="1"/>
    <col min="7" max="7" width="12.28515625" style="26" customWidth="1"/>
    <col min="8" max="8" width="9.28515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ht="14.1" customHeight="1" x14ac:dyDescent="0.25">
      <c r="A1" s="176" t="s">
        <v>76</v>
      </c>
      <c r="B1" s="177"/>
      <c r="C1" s="177"/>
      <c r="D1" s="177"/>
      <c r="E1" s="177"/>
      <c r="F1" s="177"/>
      <c r="G1" s="177"/>
      <c r="H1" s="178"/>
    </row>
    <row r="2" spans="1:8" ht="14.1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77</v>
      </c>
      <c r="B3" s="145"/>
      <c r="C3" s="145"/>
      <c r="D3" s="145"/>
      <c r="E3" s="145"/>
      <c r="F3" s="146"/>
      <c r="G3" s="2" t="s">
        <v>0</v>
      </c>
      <c r="H3" s="3" t="str">
        <f>(ROUND('[7]CRONO - CONSULTORIA'!C5/360*12, 2))&amp;" MESES"</f>
        <v>2,1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+VLOOKUP(B7,'[7]PERSONAL REQUERIDO'!$B$5:$H$30,6,FALSE)</f>
        <v>1</v>
      </c>
      <c r="B7" s="40" t="s">
        <v>12</v>
      </c>
      <c r="C7" s="11" t="s">
        <v>7</v>
      </c>
      <c r="D7" s="13">
        <f>+VLOOKUP(B7,'[7]PERSONAL REQUERIDO'!$B$5:$D$30,3,FALSE)</f>
        <v>49</v>
      </c>
      <c r="E7" s="14">
        <f>ROUNDUP(D7/'[7]CRONO - CONSULTORIA'!$C$5/A7,2)</f>
        <v>0.78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+VLOOKUP(B8,'[7]PERSONAL REQUERIDO'!$B$5:$H$30,6,FALSE)</f>
        <v>1</v>
      </c>
      <c r="B8" s="40" t="s">
        <v>13</v>
      </c>
      <c r="C8" s="11" t="s">
        <v>7</v>
      </c>
      <c r="D8" s="13">
        <f>+VLOOKUP(B8,'[7]PERSONAL REQUERIDO'!$B$5:$D$30,3,FALSE)</f>
        <v>21</v>
      </c>
      <c r="E8" s="14">
        <f>ROUNDUP(D8/'[7]CRONO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+VLOOKUP(B9,'[7]PERSONAL REQUERIDO'!$B$5:$H$30,6,FALSE)</f>
        <v>1</v>
      </c>
      <c r="B9" s="40" t="s">
        <v>14</v>
      </c>
      <c r="C9" s="11" t="s">
        <v>7</v>
      </c>
      <c r="D9" s="13">
        <f>+VLOOKUP(B9,'[7]PERSONAL REQUERIDO'!$B$5:$D$30,3,FALSE)</f>
        <v>12</v>
      </c>
      <c r="E9" s="14">
        <f>ROUNDUP(D9/'[7]CRONO - CONSULTORIA'!$C$5/A9,2)</f>
        <v>0.2</v>
      </c>
      <c r="F9" s="41"/>
      <c r="G9" s="151">
        <f t="shared" si="0"/>
        <v>0</v>
      </c>
      <c r="H9" s="150"/>
    </row>
    <row r="10" spans="1:8" x14ac:dyDescent="0.25">
      <c r="A10" s="11">
        <f>+VLOOKUP(B10,'[7]PERSONAL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ROUNDUP(D10/'[7]CRONO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+VLOOKUP(B11,'[7]PERSONAL REQUERIDO'!$B$5:$H$30,6,FALSE)</f>
        <v>1</v>
      </c>
      <c r="B11" s="40" t="s">
        <v>16</v>
      </c>
      <c r="C11" s="11" t="s">
        <v>7</v>
      </c>
      <c r="D11" s="13">
        <f>+VLOOKUP(B11,'[7]PERSONAL REQUERIDO'!$B$5:$D$30,3,FALSE)</f>
        <v>4</v>
      </c>
      <c r="E11" s="14">
        <f>ROUNDUP(D11/'[7]CRONO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+VLOOKUP(B12,'[7]PERSONAL REQUERIDO'!$B$5:$H$30,6,FALSE)</f>
        <v>1</v>
      </c>
      <c r="B12" s="40" t="s">
        <v>17</v>
      </c>
      <c r="C12" s="11" t="s">
        <v>7</v>
      </c>
      <c r="D12" s="13">
        <f>+VLOOKUP(B12,'[7]PERSONAL REQUERIDO'!$B$5:$D$30,3,FALSE)</f>
        <v>8</v>
      </c>
      <c r="E12" s="14">
        <f>ROUNDUP(D12/'[7]CRONO - CONSULTORIA'!$C$5/A12,2)</f>
        <v>0.13</v>
      </c>
      <c r="F12" s="41"/>
      <c r="G12" s="151">
        <f t="shared" si="0"/>
        <v>0</v>
      </c>
      <c r="H12" s="150"/>
    </row>
    <row r="13" spans="1:8" x14ac:dyDescent="0.25">
      <c r="A13" s="11">
        <f>+VLOOKUP(B13,'[7]PERSONAL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ROUNDUP(D13/'[7]CRONO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+VLOOKUP(B14,'[7]PERSONAL REQUERIDO'!$B$5:$H$30,6,FALSE)</f>
        <v>1</v>
      </c>
      <c r="B14" s="40" t="s">
        <v>19</v>
      </c>
      <c r="C14" s="11" t="s">
        <v>7</v>
      </c>
      <c r="D14" s="13">
        <f>+VLOOKUP(B14,'[7]PERSONAL REQUERIDO'!$B$5:$D$30,3,FALSE)</f>
        <v>10</v>
      </c>
      <c r="E14" s="14">
        <f>ROUNDUP(D14/'[7]CRONO - CONSULTORIA'!$C$5/A14,2)</f>
        <v>0.16</v>
      </c>
      <c r="F14" s="41"/>
      <c r="G14" s="151">
        <f t="shared" si="0"/>
        <v>0</v>
      </c>
      <c r="H14" s="150"/>
    </row>
    <row r="15" spans="1:8" x14ac:dyDescent="0.25">
      <c r="A15" s="11">
        <f>+VLOOKUP(B15,'[7]PERSONAL REQUERIDO'!$B$5:$H$30,6,FALSE)</f>
        <v>1</v>
      </c>
      <c r="B15" s="40" t="s">
        <v>20</v>
      </c>
      <c r="C15" s="11" t="s">
        <v>7</v>
      </c>
      <c r="D15" s="13">
        <f>+VLOOKUP(B15,'[7]PERSONAL REQUERIDO'!$B$5:$D$30,3,FALSE)</f>
        <v>11</v>
      </c>
      <c r="E15" s="14">
        <f>ROUNDUP(D15/'[7]CRONO - CONSULTORIA'!$C$5/A15,2)</f>
        <v>0.18000000000000002</v>
      </c>
      <c r="F15" s="41"/>
      <c r="G15" s="151">
        <f t="shared" si="0"/>
        <v>0</v>
      </c>
      <c r="H15" s="150"/>
    </row>
    <row r="16" spans="1:8" x14ac:dyDescent="0.25">
      <c r="A16" s="11">
        <f>+VLOOKUP(B16,'[7]PERSONAL REQUERIDO'!$B$5:$H$30,6,FALSE)</f>
        <v>1</v>
      </c>
      <c r="B16" s="40" t="s">
        <v>21</v>
      </c>
      <c r="C16" s="11" t="s">
        <v>7</v>
      </c>
      <c r="D16" s="13">
        <f>+VLOOKUP(B16,'[7]PERSONAL REQUERIDO'!$B$5:$D$30,3,FALSE)</f>
        <v>5</v>
      </c>
      <c r="E16" s="14">
        <f>ROUNDUP(D16/'[7]CRONO - CONSULTORIA'!$C$5/A16,2)</f>
        <v>0.08</v>
      </c>
      <c r="F16" s="41"/>
      <c r="G16" s="151">
        <f t="shared" si="0"/>
        <v>0</v>
      </c>
      <c r="H16" s="150"/>
    </row>
    <row r="17" spans="1:8" x14ac:dyDescent="0.25">
      <c r="A17" s="11">
        <f>+VLOOKUP(B17,'[7]PERSONAL REQUERIDO'!$B$5:$H$30,6,FALSE)</f>
        <v>1</v>
      </c>
      <c r="B17" s="40" t="s">
        <v>22</v>
      </c>
      <c r="C17" s="11" t="s">
        <v>7</v>
      </c>
      <c r="D17" s="13">
        <f>+VLOOKUP(B17,'[7]PERSONAL REQUERIDO'!$B$5:$D$30,3,FALSE)</f>
        <v>13</v>
      </c>
      <c r="E17" s="14">
        <f>ROUNDUP(D17/'[7]CRONO - CONSULTORIA'!$C$5/A17,2)</f>
        <v>0.21000000000000002</v>
      </c>
      <c r="F17" s="41"/>
      <c r="G17" s="151">
        <f t="shared" si="0"/>
        <v>0</v>
      </c>
      <c r="H17" s="150"/>
    </row>
    <row r="18" spans="1:8" x14ac:dyDescent="0.25">
      <c r="A18" s="11">
        <f>+VLOOKUP(B18,'[7]PERSONAL REQUERIDO'!$B$5:$H$30,6,FALSE)</f>
        <v>1</v>
      </c>
      <c r="B18" s="40" t="s">
        <v>23</v>
      </c>
      <c r="C18" s="11" t="s">
        <v>7</v>
      </c>
      <c r="D18" s="13">
        <f>+VLOOKUP(B18,'[7]PERSONAL REQUERIDO'!$B$5:$D$30,3,FALSE)</f>
        <v>32</v>
      </c>
      <c r="E18" s="14">
        <f>ROUNDUP(D18/'[7]CRONO - CONSULTORIA'!$C$5/A18,2)</f>
        <v>0.51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+VLOOKUP(B20,'[7]PERSONAL REQUERIDO'!$B$5:$H$30,6,FALSE)</f>
        <v>1</v>
      </c>
      <c r="B20" s="40" t="s">
        <v>25</v>
      </c>
      <c r="C20" s="11" t="s">
        <v>7</v>
      </c>
      <c r="D20" s="13">
        <f>+VLOOKUP(B20,'[7]PERSONAL REQUERIDO'!$B$5:$D$30,3,FALSE)</f>
        <v>4</v>
      </c>
      <c r="E20" s="14">
        <f>+D20/'[7]CRONO - CONSULTORIA'!$C$5/A20</f>
        <v>6.3492063492063489E-2</v>
      </c>
      <c r="F20" s="41"/>
      <c r="G20" s="151"/>
      <c r="H20" s="150"/>
    </row>
    <row r="21" spans="1:8" x14ac:dyDescent="0.25">
      <c r="A21" s="11">
        <f>+VLOOKUP(B21,'[7]PERSONAL REQUERIDO'!$B$5:$H$30,6,FALSE)</f>
        <v>1</v>
      </c>
      <c r="B21" s="40" t="s">
        <v>26</v>
      </c>
      <c r="C21" s="11" t="s">
        <v>7</v>
      </c>
      <c r="D21" s="13">
        <f>+VLOOKUP(B21,'[7]PERSONAL REQUERIDO'!$B$5:$D$30,3,FALSE)</f>
        <v>4</v>
      </c>
      <c r="E21" s="14">
        <f>+D21/'[7]CRONO - CONSULTORIA'!$C$5/A21</f>
        <v>6.3492063492063489E-2</v>
      </c>
      <c r="F21" s="41"/>
      <c r="G21" s="151"/>
      <c r="H21" s="150"/>
    </row>
    <row r="22" spans="1:8" x14ac:dyDescent="0.25">
      <c r="A22" s="11">
        <f>+VLOOKUP(B22,'[7]PERSONAL REQUERIDO'!$B$5:$H$30,6,FALSE)</f>
        <v>1</v>
      </c>
      <c r="B22" s="40" t="s">
        <v>27</v>
      </c>
      <c r="C22" s="11" t="s">
        <v>7</v>
      </c>
      <c r="D22" s="13">
        <f>+VLOOKUP(B22,'[7]PERSONAL REQUERIDO'!$B$5:$D$30,3,FALSE)</f>
        <v>4</v>
      </c>
      <c r="E22" s="14">
        <f>+D22/'[7]CRONO - CONSULTORIA'!$C$5/A22</f>
        <v>6.3492063492063489E-2</v>
      </c>
      <c r="F22" s="41"/>
      <c r="G22" s="151"/>
      <c r="H22" s="150"/>
    </row>
    <row r="23" spans="1:8" x14ac:dyDescent="0.25">
      <c r="A23" s="11">
        <f>+VLOOKUP(B23,'[7]PERSONAL REQUERIDO'!$B$5:$H$30,6,FALSE)</f>
        <v>1</v>
      </c>
      <c r="B23" s="40" t="s">
        <v>28</v>
      </c>
      <c r="C23" s="11" t="s">
        <v>7</v>
      </c>
      <c r="D23" s="13">
        <f>+VLOOKUP(B23,'[7]PERSONAL REQUERIDO'!$B$5:$D$30,3,FALSE)</f>
        <v>13</v>
      </c>
      <c r="E23" s="14">
        <f>+D23/'[7]CRONO - CONSULTORIA'!$C$5/A23</f>
        <v>0.20634920634920634</v>
      </c>
      <c r="F23" s="41"/>
      <c r="G23" s="151"/>
      <c r="H23" s="150"/>
    </row>
    <row r="24" spans="1:8" x14ac:dyDescent="0.25">
      <c r="A24" s="7" t="s">
        <v>29</v>
      </c>
      <c r="B24" s="8"/>
      <c r="C24" s="8"/>
      <c r="D24" s="8"/>
      <c r="E24" s="16"/>
      <c r="F24" s="8"/>
      <c r="G24" s="8"/>
      <c r="H24" s="10"/>
    </row>
    <row r="25" spans="1:8" x14ac:dyDescent="0.25">
      <c r="A25" s="11">
        <f>+VLOOKUP(B25,'[7]PERSONAL REQUERIDO'!$B$5:$H$30,6,FALSE)</f>
        <v>1</v>
      </c>
      <c r="B25" s="40" t="s">
        <v>30</v>
      </c>
      <c r="C25" s="11" t="s">
        <v>7</v>
      </c>
      <c r="D25" s="13">
        <f>+VLOOKUP(B25,'[7]PERSONAL REQUERIDO'!$B$5:$D$30,3,FALSE)</f>
        <v>13</v>
      </c>
      <c r="E25" s="14">
        <f>ROUNDUP(D25/'[7]CRONO - CONSULTORIA'!$C$5/A25,2)</f>
        <v>0.21000000000000002</v>
      </c>
      <c r="F25" s="41"/>
      <c r="G25" s="151">
        <f>+D25*F25</f>
        <v>0</v>
      </c>
      <c r="H25" s="150"/>
    </row>
    <row r="26" spans="1:8" x14ac:dyDescent="0.25">
      <c r="A26" s="11">
        <f>+VLOOKUP(B26,'[7]PERSONAL REQUERIDO'!$B$5:$H$30,6,FALSE)</f>
        <v>1</v>
      </c>
      <c r="B26" s="40" t="s">
        <v>31</v>
      </c>
      <c r="C26" s="11" t="s">
        <v>7</v>
      </c>
      <c r="D26" s="13">
        <f>+VLOOKUP(B26,'[7]PERSONAL REQUERIDO'!$B$5:$D$30,3,FALSE)</f>
        <v>5</v>
      </c>
      <c r="E26" s="14">
        <f>+D26/'[7]CRONO - CONSULTORIA'!$C$5/A26</f>
        <v>7.9365079365079361E-2</v>
      </c>
      <c r="F26" s="41"/>
      <c r="G26" s="151">
        <f>+D26*F26</f>
        <v>0</v>
      </c>
      <c r="H26" s="150"/>
    </row>
    <row r="27" spans="1:8" x14ac:dyDescent="0.25">
      <c r="A27" s="11">
        <f>+VLOOKUP(B27,'[7]PERSONAL REQUERIDO'!$B$5:$H$30,6,FALSE)</f>
        <v>1</v>
      </c>
      <c r="B27" s="40" t="s">
        <v>32</v>
      </c>
      <c r="C27" s="11" t="s">
        <v>7</v>
      </c>
      <c r="D27" s="13">
        <f>+VLOOKUP(B27,'[7]PERSONAL REQUERIDO'!$B$5:$D$30,3,FALSE)</f>
        <v>5</v>
      </c>
      <c r="E27" s="14">
        <f>+D27/'[7]CRONO - CONSULTORIA'!$C$5/A27</f>
        <v>7.9365079365079361E-2</v>
      </c>
      <c r="F27" s="41"/>
      <c r="G27" s="151">
        <f>+D27*F27</f>
        <v>0</v>
      </c>
      <c r="H27" s="150"/>
    </row>
    <row r="28" spans="1:8" x14ac:dyDescent="0.25">
      <c r="A28" s="11">
        <f>+VLOOKUP(B28,'[7]PERSONAL REQUERIDO'!$B$5:$H$30,6,FALSE)</f>
        <v>1</v>
      </c>
      <c r="B28" s="40" t="s">
        <v>33</v>
      </c>
      <c r="C28" s="11" t="s">
        <v>7</v>
      </c>
      <c r="D28" s="13">
        <f>+VLOOKUP(B28,'[7]PERSONAL REQUERIDO'!$B$5:$D$30,3,FALSE)</f>
        <v>31</v>
      </c>
      <c r="E28" s="14">
        <f>ROUNDUP(D28/'[7]CRONO - CONSULTORIA'!$C$5/A28,2)</f>
        <v>0.5</v>
      </c>
      <c r="F28" s="41"/>
      <c r="G28" s="151">
        <f>+D28*F28</f>
        <v>0</v>
      </c>
      <c r="H28" s="150"/>
    </row>
    <row r="29" spans="1:8" x14ac:dyDescent="0.25">
      <c r="A29" s="11">
        <f>+VLOOKUP(B29,'[7]PERSONAL REQUERIDO'!$B$5:$H$30,6,FALSE)</f>
        <v>1</v>
      </c>
      <c r="B29" s="40" t="s">
        <v>34</v>
      </c>
      <c r="C29" s="11" t="s">
        <v>7</v>
      </c>
      <c r="D29" s="13">
        <v>0</v>
      </c>
      <c r="E29" s="14">
        <f>ROUNDUP(D29/'[7]CRONO - CONSULTORIA'!$C$5/A29,2)</f>
        <v>0</v>
      </c>
      <c r="F29" s="41"/>
      <c r="G29" s="151">
        <f>+D29*F29</f>
        <v>0</v>
      </c>
      <c r="H29" s="150"/>
    </row>
    <row r="30" spans="1:8" x14ac:dyDescent="0.25">
      <c r="A30" s="7" t="s">
        <v>35</v>
      </c>
      <c r="B30" s="8"/>
      <c r="C30" s="8"/>
      <c r="D30" s="8"/>
      <c r="E30" s="16"/>
      <c r="F30" s="8"/>
      <c r="G30" s="8"/>
      <c r="H30" s="10"/>
    </row>
    <row r="31" spans="1:8" x14ac:dyDescent="0.25">
      <c r="A31" s="11">
        <f>+VLOOKUP(B31,'[7]PERSONAL REQUERIDO'!$B$5:$H$30,6,FALSE)</f>
        <v>1</v>
      </c>
      <c r="B31" s="40" t="s">
        <v>36</v>
      </c>
      <c r="C31" s="11" t="s">
        <v>7</v>
      </c>
      <c r="D31" s="13">
        <f>+VLOOKUP(B31,'[7]PERSONAL REQUERIDO'!$B$5:$D$30,3,FALSE)</f>
        <v>4</v>
      </c>
      <c r="E31" s="14">
        <f>+D31/'[7]CRONO - CONSULTORIA'!$C$5/A31</f>
        <v>6.3492063492063489E-2</v>
      </c>
      <c r="F31" s="41"/>
      <c r="G31" s="151"/>
      <c r="H31" s="150"/>
    </row>
    <row r="32" spans="1:8" x14ac:dyDescent="0.25">
      <c r="A32" s="11">
        <f>+VLOOKUP(B32,'[7]PERSONAL REQUERIDO'!$B$5:$H$30,6,FALSE)</f>
        <v>1</v>
      </c>
      <c r="B32" s="40" t="s">
        <v>37</v>
      </c>
      <c r="C32" s="11" t="s">
        <v>7</v>
      </c>
      <c r="D32" s="13">
        <f>+VLOOKUP(B32,'[7]PERSONAL REQUERIDO'!$B$5:$D$30,3,FALSE)</f>
        <v>4</v>
      </c>
      <c r="E32" s="14">
        <f>+D32/'[7]CRONO - CONSULTORIA'!$C$5/A32</f>
        <v>6.3492063492063489E-2</v>
      </c>
      <c r="F32" s="41"/>
      <c r="G32" s="151"/>
      <c r="H32" s="150"/>
    </row>
    <row r="33" spans="1:8" ht="13.15" customHeight="1" x14ac:dyDescent="0.25">
      <c r="A33" s="168" t="s">
        <v>78</v>
      </c>
      <c r="B33" s="169"/>
      <c r="C33" s="169"/>
      <c r="D33" s="169"/>
      <c r="E33" s="169"/>
      <c r="F33" s="170"/>
      <c r="G33" s="152">
        <f>SUM(G7:H32)</f>
        <v>0</v>
      </c>
      <c r="H33" s="153"/>
    </row>
    <row r="34" spans="1:8" ht="13.15" customHeight="1" x14ac:dyDescent="0.25">
      <c r="A34" s="154" t="s">
        <v>52</v>
      </c>
      <c r="B34" s="154"/>
      <c r="C34" s="154"/>
      <c r="D34" s="154"/>
      <c r="E34" s="154"/>
      <c r="F34" s="154"/>
      <c r="G34" s="155"/>
      <c r="H34" s="156"/>
    </row>
    <row r="35" spans="1:8" ht="13.15" customHeight="1" x14ac:dyDescent="0.25">
      <c r="A35" s="144" t="s">
        <v>53</v>
      </c>
      <c r="B35" s="145"/>
      <c r="C35" s="145"/>
      <c r="D35" s="145"/>
      <c r="E35" s="145"/>
      <c r="F35" s="145"/>
      <c r="G35" s="152">
        <f>+G33*G34</f>
        <v>0</v>
      </c>
      <c r="H35" s="153"/>
    </row>
    <row r="36" spans="1:8" ht="13.15" customHeight="1" x14ac:dyDescent="0.25">
      <c r="A36" s="226" t="s">
        <v>38</v>
      </c>
      <c r="B36" s="226"/>
      <c r="C36" s="226"/>
      <c r="D36" s="226"/>
      <c r="E36" s="226"/>
      <c r="F36" s="226"/>
      <c r="G36" s="226"/>
      <c r="H36" s="226"/>
    </row>
    <row r="37" spans="1:8" x14ac:dyDescent="0.25">
      <c r="A37" s="39" t="s">
        <v>1</v>
      </c>
      <c r="B37" s="39" t="s">
        <v>38</v>
      </c>
      <c r="C37" s="39" t="s">
        <v>2</v>
      </c>
      <c r="D37" s="39" t="s">
        <v>39</v>
      </c>
      <c r="E37" s="222" t="s">
        <v>63</v>
      </c>
      <c r="F37" s="223"/>
      <c r="G37" s="224" t="s">
        <v>67</v>
      </c>
      <c r="H37" s="225"/>
    </row>
    <row r="38" spans="1:8" ht="60" x14ac:dyDescent="0.25">
      <c r="A38" s="19">
        <v>1</v>
      </c>
      <c r="B38" s="20" t="s">
        <v>40</v>
      </c>
      <c r="C38" s="19" t="s">
        <v>41</v>
      </c>
      <c r="D38" s="19">
        <v>1</v>
      </c>
      <c r="E38" s="149"/>
      <c r="F38" s="150"/>
      <c r="G38" s="151">
        <f>+A38*D38*E38</f>
        <v>0</v>
      </c>
      <c r="H38" s="150"/>
    </row>
    <row r="39" spans="1:8" ht="24" x14ac:dyDescent="0.25">
      <c r="A39" s="19">
        <v>1</v>
      </c>
      <c r="B39" s="20" t="s">
        <v>42</v>
      </c>
      <c r="C39" s="19" t="s">
        <v>43</v>
      </c>
      <c r="D39" s="19">
        <v>1</v>
      </c>
      <c r="E39" s="149"/>
      <c r="F39" s="150"/>
      <c r="G39" s="151">
        <f>+A39*D39*E39</f>
        <v>0</v>
      </c>
      <c r="H39" s="150"/>
    </row>
    <row r="40" spans="1:8" ht="24" x14ac:dyDescent="0.25">
      <c r="A40" s="19">
        <v>1</v>
      </c>
      <c r="B40" s="22" t="s">
        <v>44</v>
      </c>
      <c r="C40" s="19" t="s">
        <v>41</v>
      </c>
      <c r="D40" s="19">
        <v>1</v>
      </c>
      <c r="E40" s="149"/>
      <c r="F40" s="150"/>
      <c r="G40" s="151">
        <f t="shared" ref="G40:G44" si="1">+A40*D40*E40</f>
        <v>0</v>
      </c>
      <c r="H40" s="150"/>
    </row>
    <row r="41" spans="1:8" ht="36" x14ac:dyDescent="0.25">
      <c r="A41" s="19">
        <v>1</v>
      </c>
      <c r="B41" s="22" t="s">
        <v>45</v>
      </c>
      <c r="C41" s="19" t="s">
        <v>41</v>
      </c>
      <c r="D41" s="19">
        <v>1</v>
      </c>
      <c r="E41" s="149"/>
      <c r="F41" s="150"/>
      <c r="G41" s="151">
        <f t="shared" si="1"/>
        <v>0</v>
      </c>
      <c r="H41" s="150"/>
    </row>
    <row r="42" spans="1:8" ht="36" x14ac:dyDescent="0.25">
      <c r="A42" s="19">
        <v>1</v>
      </c>
      <c r="B42" s="22" t="s">
        <v>46</v>
      </c>
      <c r="C42" s="19" t="s">
        <v>41</v>
      </c>
      <c r="D42" s="19">
        <v>1</v>
      </c>
      <c r="E42" s="149"/>
      <c r="F42" s="150"/>
      <c r="G42" s="151">
        <f t="shared" si="1"/>
        <v>0</v>
      </c>
      <c r="H42" s="150"/>
    </row>
    <row r="43" spans="1:8" ht="36" x14ac:dyDescent="0.25">
      <c r="A43" s="19">
        <v>1</v>
      </c>
      <c r="B43" s="22" t="s">
        <v>47</v>
      </c>
      <c r="C43" s="23" t="s">
        <v>41</v>
      </c>
      <c r="D43" s="19">
        <v>1</v>
      </c>
      <c r="E43" s="149"/>
      <c r="F43" s="150"/>
      <c r="G43" s="151">
        <f t="shared" si="1"/>
        <v>0</v>
      </c>
      <c r="H43" s="150"/>
    </row>
    <row r="44" spans="1:8" ht="36" x14ac:dyDescent="0.25">
      <c r="A44" s="19">
        <v>1</v>
      </c>
      <c r="B44" s="20" t="s">
        <v>48</v>
      </c>
      <c r="C44" s="19" t="s">
        <v>41</v>
      </c>
      <c r="D44" s="19">
        <v>1</v>
      </c>
      <c r="E44" s="149"/>
      <c r="F44" s="150"/>
      <c r="G44" s="151">
        <f t="shared" si="1"/>
        <v>0</v>
      </c>
      <c r="H44" s="150"/>
    </row>
    <row r="45" spans="1:8" x14ac:dyDescent="0.25">
      <c r="A45" s="219" t="s">
        <v>55</v>
      </c>
      <c r="B45" s="220"/>
      <c r="C45" s="220"/>
      <c r="D45" s="220"/>
      <c r="E45" s="220"/>
      <c r="F45" s="221"/>
      <c r="G45" s="152">
        <f>SUM(G38:H44)</f>
        <v>0</v>
      </c>
      <c r="H45" s="153"/>
    </row>
    <row r="46" spans="1:8" x14ac:dyDescent="0.25">
      <c r="A46" s="154" t="s">
        <v>52</v>
      </c>
      <c r="B46" s="154"/>
      <c r="C46" s="154"/>
      <c r="D46" s="154"/>
      <c r="E46" s="154"/>
      <c r="F46" s="154"/>
      <c r="G46" s="155"/>
      <c r="H46" s="156"/>
    </row>
    <row r="47" spans="1:8" x14ac:dyDescent="0.25">
      <c r="A47" s="219" t="s">
        <v>70</v>
      </c>
      <c r="B47" s="220"/>
      <c r="C47" s="220"/>
      <c r="D47" s="220"/>
      <c r="E47" s="220"/>
      <c r="F47" s="220"/>
      <c r="G47" s="152">
        <f>+G45*G46</f>
        <v>0</v>
      </c>
      <c r="H47" s="153"/>
    </row>
    <row r="48" spans="1:8" x14ac:dyDescent="0.25">
      <c r="A48" s="144" t="s">
        <v>49</v>
      </c>
      <c r="B48" s="145"/>
      <c r="C48" s="145"/>
      <c r="D48" s="145"/>
      <c r="E48" s="145"/>
      <c r="F48" s="145"/>
      <c r="G48" s="145"/>
      <c r="H48" s="146"/>
    </row>
    <row r="49" spans="1:8" x14ac:dyDescent="0.25">
      <c r="A49" s="208" t="s">
        <v>57</v>
      </c>
      <c r="B49" s="209"/>
      <c r="C49" s="209"/>
      <c r="D49" s="209"/>
      <c r="E49" s="209"/>
      <c r="F49" s="210"/>
      <c r="G49" s="147">
        <f>+G47+G35</f>
        <v>0</v>
      </c>
      <c r="H49" s="148"/>
    </row>
    <row r="50" spans="1:8" x14ac:dyDescent="0.25">
      <c r="A50" s="208" t="s">
        <v>80</v>
      </c>
      <c r="B50" s="209"/>
      <c r="C50" s="209"/>
      <c r="D50" s="209"/>
      <c r="E50" s="209"/>
      <c r="F50" s="210"/>
      <c r="G50" s="147" t="e">
        <f>G49*xx%</f>
        <v>#NAME?</v>
      </c>
      <c r="H50" s="148"/>
    </row>
    <row r="51" spans="1:8" x14ac:dyDescent="0.25">
      <c r="A51" s="208" t="s">
        <v>83</v>
      </c>
      <c r="B51" s="209"/>
      <c r="C51" s="209"/>
      <c r="D51" s="209"/>
      <c r="E51" s="209"/>
      <c r="F51" s="210"/>
      <c r="G51" s="147" t="e">
        <f>G49*xx%</f>
        <v>#NAME?</v>
      </c>
      <c r="H51" s="148"/>
    </row>
    <row r="52" spans="1:8" x14ac:dyDescent="0.25">
      <c r="A52" s="208" t="s">
        <v>64</v>
      </c>
      <c r="B52" s="209"/>
      <c r="C52" s="209"/>
      <c r="D52" s="209"/>
      <c r="E52" s="209"/>
      <c r="F52" s="210"/>
      <c r="G52" s="147" t="e">
        <f>G49+G50+G51</f>
        <v>#NAME?</v>
      </c>
      <c r="H52" s="148"/>
    </row>
    <row r="53" spans="1:8" x14ac:dyDescent="0.25">
      <c r="A53" s="208" t="s">
        <v>60</v>
      </c>
      <c r="B53" s="209"/>
      <c r="C53" s="209"/>
      <c r="D53" s="209"/>
      <c r="E53" s="209"/>
      <c r="F53" s="210"/>
      <c r="G53" s="147" t="e">
        <f>(G52)*0.19</f>
        <v>#NAME?</v>
      </c>
      <c r="H53" s="148"/>
    </row>
    <row r="54" spans="1:8" x14ac:dyDescent="0.25">
      <c r="A54" s="144" t="s">
        <v>62</v>
      </c>
      <c r="B54" s="145"/>
      <c r="C54" s="145"/>
      <c r="D54" s="145"/>
      <c r="E54" s="145"/>
      <c r="F54" s="146"/>
      <c r="G54" s="147" t="e">
        <f>+G52+G53</f>
        <v>#NAME?</v>
      </c>
      <c r="H54" s="148"/>
    </row>
    <row r="55" spans="1:8" x14ac:dyDescent="0.25">
      <c r="G55" s="42"/>
      <c r="H55" s="42"/>
    </row>
  </sheetData>
  <mergeCells count="69">
    <mergeCell ref="G13:H13"/>
    <mergeCell ref="A4:H4"/>
    <mergeCell ref="G5:H5"/>
    <mergeCell ref="G7:H7"/>
    <mergeCell ref="A1:H2"/>
    <mergeCell ref="A3:F3"/>
    <mergeCell ref="G8:H8"/>
    <mergeCell ref="G9:H9"/>
    <mergeCell ref="G10:H10"/>
    <mergeCell ref="G11:H11"/>
    <mergeCell ref="G12:H12"/>
    <mergeCell ref="G27:H27"/>
    <mergeCell ref="G14:H14"/>
    <mergeCell ref="G15:H15"/>
    <mergeCell ref="G16:H16"/>
    <mergeCell ref="G17:H17"/>
    <mergeCell ref="G18:H18"/>
    <mergeCell ref="G20:H20"/>
    <mergeCell ref="G21:H21"/>
    <mergeCell ref="G22:H22"/>
    <mergeCell ref="G23:H23"/>
    <mergeCell ref="G25:H25"/>
    <mergeCell ref="G26:H26"/>
    <mergeCell ref="G28:H28"/>
    <mergeCell ref="G29:H29"/>
    <mergeCell ref="G31:H31"/>
    <mergeCell ref="G32:H32"/>
    <mergeCell ref="A33:F33"/>
    <mergeCell ref="G33:H33"/>
    <mergeCell ref="A34:F34"/>
    <mergeCell ref="G34:H34"/>
    <mergeCell ref="A35:F35"/>
    <mergeCell ref="G35:H35"/>
    <mergeCell ref="A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49:F49"/>
    <mergeCell ref="G49:H49"/>
    <mergeCell ref="E43:F43"/>
    <mergeCell ref="G43:H43"/>
    <mergeCell ref="E44:F44"/>
    <mergeCell ref="G44:H44"/>
    <mergeCell ref="A45:F45"/>
    <mergeCell ref="G45:H45"/>
    <mergeCell ref="A46:F46"/>
    <mergeCell ref="G46:H46"/>
    <mergeCell ref="A47:F47"/>
    <mergeCell ref="G47:H47"/>
    <mergeCell ref="A48:H48"/>
    <mergeCell ref="A53:F53"/>
    <mergeCell ref="G53:H53"/>
    <mergeCell ref="A54:F54"/>
    <mergeCell ref="G54:H54"/>
    <mergeCell ref="A50:F50"/>
    <mergeCell ref="G50:H50"/>
    <mergeCell ref="A51:F51"/>
    <mergeCell ref="G51:H51"/>
    <mergeCell ref="A52:F52"/>
    <mergeCell ref="G52:H52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983"/>
  <sheetViews>
    <sheetView zoomScale="69" zoomScaleNormal="69" workbookViewId="0">
      <selection activeCell="K25" sqref="K25"/>
    </sheetView>
  </sheetViews>
  <sheetFormatPr baseColWidth="10" defaultColWidth="14.42578125" defaultRowHeight="15" customHeight="1" x14ac:dyDescent="0.2"/>
  <cols>
    <col min="1" max="1" width="12.5703125" style="44" customWidth="1"/>
    <col min="2" max="2" width="42.7109375" style="44" customWidth="1"/>
    <col min="3" max="3" width="7.140625" style="44" bestFit="1" customWidth="1"/>
    <col min="4" max="4" width="13.7109375" style="44" bestFit="1" customWidth="1"/>
    <col min="5" max="5" width="14.28515625" style="44" bestFit="1" customWidth="1"/>
    <col min="6" max="6" width="15" style="44" bestFit="1" customWidth="1"/>
    <col min="7" max="7" width="12.28515625" style="44" customWidth="1"/>
    <col min="8" max="8" width="9.5703125" style="44" bestFit="1" customWidth="1"/>
    <col min="9" max="26" width="8.85546875" style="44" customWidth="1"/>
    <col min="27" max="16384" width="14.42578125" style="44"/>
  </cols>
  <sheetData>
    <row r="1" spans="1:26" ht="12" x14ac:dyDescent="0.2">
      <c r="A1" s="259" t="s">
        <v>158</v>
      </c>
      <c r="B1" s="252"/>
      <c r="C1" s="252"/>
      <c r="D1" s="252"/>
      <c r="E1" s="252"/>
      <c r="F1" s="252"/>
      <c r="G1" s="252"/>
      <c r="H1" s="25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.75" customHeight="1" x14ac:dyDescent="0.2">
      <c r="A2" s="260"/>
      <c r="B2" s="261"/>
      <c r="C2" s="261"/>
      <c r="D2" s="261"/>
      <c r="E2" s="261"/>
      <c r="F2" s="261"/>
      <c r="G2" s="261"/>
      <c r="H2" s="26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x14ac:dyDescent="0.2">
      <c r="A3" s="241" t="s">
        <v>84</v>
      </c>
      <c r="B3" s="231"/>
      <c r="C3" s="231"/>
      <c r="D3" s="231"/>
      <c r="E3" s="231"/>
      <c r="F3" s="231"/>
      <c r="G3" s="46" t="s">
        <v>0</v>
      </c>
      <c r="H3" s="47" t="str">
        <f>(ROUND('[3]CRONO - CONSULTORIA'!C5/360*12, 2))&amp;" MESES"</f>
        <v>1,6 MESES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 x14ac:dyDescent="0.2">
      <c r="A4" s="256" t="s">
        <v>10</v>
      </c>
      <c r="B4" s="257"/>
      <c r="C4" s="257"/>
      <c r="D4" s="257"/>
      <c r="E4" s="257"/>
      <c r="F4" s="257"/>
      <c r="G4" s="257"/>
      <c r="H4" s="24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x14ac:dyDescent="0.2">
      <c r="A5" s="48" t="s">
        <v>1</v>
      </c>
      <c r="B5" s="49" t="s">
        <v>61</v>
      </c>
      <c r="C5" s="49" t="s">
        <v>2</v>
      </c>
      <c r="D5" s="50" t="s">
        <v>3</v>
      </c>
      <c r="E5" s="51" t="s">
        <v>59</v>
      </c>
      <c r="F5" s="51" t="s">
        <v>4</v>
      </c>
      <c r="G5" s="258" t="s">
        <v>58</v>
      </c>
      <c r="H5" s="23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52" t="s">
        <v>11</v>
      </c>
      <c r="B6" s="53"/>
      <c r="C6" s="53"/>
      <c r="D6" s="53"/>
      <c r="E6" s="53"/>
      <c r="F6" s="54"/>
      <c r="G6" s="53"/>
      <c r="H6" s="5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56">
        <f>+VLOOKUP(B7,'[3]PERSONAL REQUERIDO'!$B$5:$H$30,6,FALSE)</f>
        <v>1</v>
      </c>
      <c r="B7" s="57" t="s">
        <v>12</v>
      </c>
      <c r="C7" s="56" t="s">
        <v>7</v>
      </c>
      <c r="D7" s="58">
        <f>+VLOOKUP(B7,'[3]PERSONAL REQUERIDO'!$B$5:$D$30,3,FALSE)</f>
        <v>38</v>
      </c>
      <c r="E7" s="59">
        <f>ROUNDUP(D7/'[3]CRONO - CONSULTORIA'!$C$5/A7,2)</f>
        <v>0.8</v>
      </c>
      <c r="F7" s="60"/>
      <c r="G7" s="254">
        <f t="shared" ref="G7:G18" si="0">+D7*F7</f>
        <v>0</v>
      </c>
      <c r="H7" s="23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56">
        <f>+VLOOKUP(B8,'[3]PERSONAL REQUERIDO'!$B$5:$H$30,6,FALSE)</f>
        <v>1</v>
      </c>
      <c r="B8" s="57" t="s">
        <v>13</v>
      </c>
      <c r="C8" s="56" t="s">
        <v>7</v>
      </c>
      <c r="D8" s="58">
        <f>+VLOOKUP(B8,'[3]PERSONAL REQUERIDO'!$B$5:$D$30,3,FALSE)</f>
        <v>17</v>
      </c>
      <c r="E8" s="59">
        <f>ROUNDUP(D8/'[3]CRONO - CONSULTORIA'!$C$5/A8,2)</f>
        <v>0.36</v>
      </c>
      <c r="F8" s="60"/>
      <c r="G8" s="254">
        <f t="shared" si="0"/>
        <v>0</v>
      </c>
      <c r="H8" s="23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56">
        <f>+VLOOKUP(B9,'[3]PERSONAL REQUERIDO'!$B$5:$H$30,6,FALSE)</f>
        <v>1</v>
      </c>
      <c r="B9" s="57" t="s">
        <v>14</v>
      </c>
      <c r="C9" s="56" t="s">
        <v>7</v>
      </c>
      <c r="D9" s="58">
        <f>+VLOOKUP(B9,'[3]PERSONAL REQUERIDO'!$B$5:$D$30,3,FALSE)</f>
        <v>10</v>
      </c>
      <c r="E9" s="59">
        <f>ROUNDUP(D9/'[3]CRONO - CONSULTORIA'!$C$5/A9,2)</f>
        <v>0.21000000000000002</v>
      </c>
      <c r="F9" s="60"/>
      <c r="G9" s="254">
        <f t="shared" si="0"/>
        <v>0</v>
      </c>
      <c r="H9" s="23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56">
        <f>+VLOOKUP(B10,'[3]PERSONAL REQUERIDO'!$B$5:$H$30,6,FALSE)</f>
        <v>1</v>
      </c>
      <c r="B10" s="57" t="s">
        <v>15</v>
      </c>
      <c r="C10" s="56" t="s">
        <v>7</v>
      </c>
      <c r="D10" s="58">
        <v>0</v>
      </c>
      <c r="E10" s="59">
        <f>ROUNDUP(D10/'[3]CRONO - CONSULTORIA'!$C$5/A10,2)</f>
        <v>0</v>
      </c>
      <c r="F10" s="60"/>
      <c r="G10" s="254">
        <f t="shared" si="0"/>
        <v>0</v>
      </c>
      <c r="H10" s="23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56">
        <f>+VLOOKUP(B11,'[3]PERSONAL REQUERIDO'!$B$5:$H$30,6,FALSE)</f>
        <v>1</v>
      </c>
      <c r="B11" s="57" t="s">
        <v>16</v>
      </c>
      <c r="C11" s="56" t="s">
        <v>7</v>
      </c>
      <c r="D11" s="58">
        <f>+VLOOKUP(B11,'[3]PERSONAL REQUERIDO'!$B$5:$D$30,3,FALSE)</f>
        <v>3</v>
      </c>
      <c r="E11" s="59">
        <f>ROUNDUP(D11/'[3]CRONO - CONSULTORIA'!$C$5/A11,2)</f>
        <v>6.9999999999999993E-2</v>
      </c>
      <c r="F11" s="60"/>
      <c r="G11" s="254">
        <f t="shared" si="0"/>
        <v>0</v>
      </c>
      <c r="H11" s="23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56">
        <f>+VLOOKUP(B12,'[3]PERSONAL REQUERIDO'!$B$5:$H$30,6,FALSE)</f>
        <v>1</v>
      </c>
      <c r="B12" s="57" t="s">
        <v>17</v>
      </c>
      <c r="C12" s="56" t="s">
        <v>7</v>
      </c>
      <c r="D12" s="58">
        <f>+VLOOKUP(B12,'[3]PERSONAL REQUERIDO'!$B$5:$D$30,3,FALSE)</f>
        <v>8</v>
      </c>
      <c r="E12" s="59">
        <f>ROUNDUP(D12/'[3]CRONO - CONSULTORIA'!$C$5/A12,2)</f>
        <v>0.17</v>
      </c>
      <c r="F12" s="60"/>
      <c r="G12" s="254">
        <f t="shared" si="0"/>
        <v>0</v>
      </c>
      <c r="H12" s="23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56">
        <f>+VLOOKUP(B13,'[3]PERSONAL REQUERIDO'!$B$5:$H$30,6,FALSE)</f>
        <v>1</v>
      </c>
      <c r="B13" s="57" t="s">
        <v>18</v>
      </c>
      <c r="C13" s="56" t="s">
        <v>7</v>
      </c>
      <c r="D13" s="58">
        <v>0</v>
      </c>
      <c r="E13" s="59">
        <f>ROUNDUP(D13/'[3]CRONO - CONSULTORIA'!$C$5/A13,2)</f>
        <v>0</v>
      </c>
      <c r="F13" s="60"/>
      <c r="G13" s="254">
        <f t="shared" si="0"/>
        <v>0</v>
      </c>
      <c r="H13" s="23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56">
        <f>+VLOOKUP(B14,'[3]PERSONAL REQUERIDO'!$B$5:$H$30,6,FALSE)</f>
        <v>1</v>
      </c>
      <c r="B14" s="57" t="s">
        <v>19</v>
      </c>
      <c r="C14" s="56" t="s">
        <v>7</v>
      </c>
      <c r="D14" s="58">
        <f>+VLOOKUP(B14,'[3]PERSONAL REQUERIDO'!$B$5:$D$30,3,FALSE)</f>
        <v>8</v>
      </c>
      <c r="E14" s="59">
        <f>ROUNDUP(D14/'[3]CRONO - CONSULTORIA'!$C$5/A14,2)</f>
        <v>0.17</v>
      </c>
      <c r="F14" s="60"/>
      <c r="G14" s="254">
        <f t="shared" si="0"/>
        <v>0</v>
      </c>
      <c r="H14" s="2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56">
        <f>+VLOOKUP(B15,'[3]PERSONAL REQUERIDO'!$B$5:$H$30,6,FALSE)</f>
        <v>1</v>
      </c>
      <c r="B15" s="57" t="s">
        <v>20</v>
      </c>
      <c r="C15" s="56" t="s">
        <v>7</v>
      </c>
      <c r="D15" s="58">
        <f>+VLOOKUP(B15,'[3]PERSONAL REQUERIDO'!$B$5:$D$30,3,FALSE)</f>
        <v>9</v>
      </c>
      <c r="E15" s="59">
        <f>ROUNDUP(D15/'[3]CRONO - CONSULTORIA'!$C$5/A15,2)</f>
        <v>0.19</v>
      </c>
      <c r="F15" s="60"/>
      <c r="G15" s="254">
        <f t="shared" si="0"/>
        <v>0</v>
      </c>
      <c r="H15" s="23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56">
        <f>+VLOOKUP(B16,'[3]PERSONAL REQUERIDO'!$B$5:$H$30,6,FALSE)</f>
        <v>1</v>
      </c>
      <c r="B16" s="57" t="s">
        <v>21</v>
      </c>
      <c r="C16" s="56" t="s">
        <v>7</v>
      </c>
      <c r="D16" s="58">
        <f>+VLOOKUP(B16,'[3]PERSONAL REQUERIDO'!$B$5:$D$30,3,FALSE)</f>
        <v>4</v>
      </c>
      <c r="E16" s="59">
        <f>ROUNDUP(D16/'[3]CRONO - CONSULTORIA'!$C$5/A16,2)</f>
        <v>0.09</v>
      </c>
      <c r="F16" s="60"/>
      <c r="G16" s="254">
        <f t="shared" si="0"/>
        <v>0</v>
      </c>
      <c r="H16" s="23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6">
        <f>+VLOOKUP(B17,'[3]PERSONAL REQUERIDO'!$B$5:$H$30,6,FALSE)</f>
        <v>1</v>
      </c>
      <c r="B17" s="57" t="s">
        <v>22</v>
      </c>
      <c r="C17" s="56" t="s">
        <v>7</v>
      </c>
      <c r="D17" s="58">
        <f>+VLOOKUP(B17,'[3]PERSONAL REQUERIDO'!$B$5:$D$30,3,FALSE)</f>
        <v>8</v>
      </c>
      <c r="E17" s="59">
        <f>ROUNDUP(D17/'[3]CRONO - CONSULTORIA'!$C$5/A17,2)</f>
        <v>0.17</v>
      </c>
      <c r="F17" s="60"/>
      <c r="G17" s="254">
        <f t="shared" si="0"/>
        <v>0</v>
      </c>
      <c r="H17" s="23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56">
        <f>+VLOOKUP(B18,'[3]PERSONAL REQUERIDO'!$B$5:$H$30,6,FALSE)</f>
        <v>1</v>
      </c>
      <c r="B18" s="57" t="s">
        <v>23</v>
      </c>
      <c r="C18" s="56" t="s">
        <v>7</v>
      </c>
      <c r="D18" s="58">
        <f>+VLOOKUP(B18,'[3]PERSONAL REQUERIDO'!$B$5:$D$30,3,FALSE)</f>
        <v>20</v>
      </c>
      <c r="E18" s="59">
        <f>ROUNDUP(D18/'[3]CRONO - CONSULTORIA'!$C$5/A18,2)</f>
        <v>0.42</v>
      </c>
      <c r="F18" s="60"/>
      <c r="G18" s="254">
        <f t="shared" si="0"/>
        <v>0</v>
      </c>
      <c r="H18" s="23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52" t="s">
        <v>24</v>
      </c>
      <c r="B19" s="53"/>
      <c r="C19" s="53"/>
      <c r="D19" s="53"/>
      <c r="E19" s="61"/>
      <c r="F19" s="53"/>
      <c r="G19" s="53"/>
      <c r="H19" s="5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56">
        <f>+VLOOKUP(B20,'[3]PERSONAL REQUERIDO'!$B$5:$H$30,6,FALSE)</f>
        <v>1</v>
      </c>
      <c r="B20" s="57" t="s">
        <v>25</v>
      </c>
      <c r="C20" s="56" t="s">
        <v>7</v>
      </c>
      <c r="D20" s="58">
        <f>+VLOOKUP(B20,'[3]PERSONAL REQUERIDO'!$B$5:$D$30,3,FALSE)</f>
        <v>3</v>
      </c>
      <c r="E20" s="59">
        <f>+D20/'[3]CRONO - CONSULTORIA'!$C$5/A20</f>
        <v>6.25E-2</v>
      </c>
      <c r="F20" s="60"/>
      <c r="G20" s="254"/>
      <c r="H20" s="23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56">
        <f>+VLOOKUP(B21,'[3]PERSONAL REQUERIDO'!$B$5:$H$30,6,FALSE)</f>
        <v>1</v>
      </c>
      <c r="B21" s="57" t="s">
        <v>28</v>
      </c>
      <c r="C21" s="56" t="s">
        <v>7</v>
      </c>
      <c r="D21" s="58">
        <f>+VLOOKUP(B21,'[3]PERSONAL REQUERIDO'!$B$5:$D$30,3,FALSE)</f>
        <v>10</v>
      </c>
      <c r="E21" s="59">
        <f>+D21/'[3]CRONO - CONSULTORIA'!$C$5/A21</f>
        <v>0.20833333333333334</v>
      </c>
      <c r="F21" s="60"/>
      <c r="G21" s="254">
        <f>+D21*F21</f>
        <v>0</v>
      </c>
      <c r="H21" s="23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2" t="s">
        <v>29</v>
      </c>
      <c r="B22" s="53"/>
      <c r="C22" s="53"/>
      <c r="D22" s="53"/>
      <c r="E22" s="61"/>
      <c r="F22" s="53"/>
      <c r="G22" s="53"/>
      <c r="H22" s="5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6">
        <f>+VLOOKUP(B23,'[3]PERSONAL REQUERIDO'!$B$5:$H$30,6,FALSE)</f>
        <v>1</v>
      </c>
      <c r="B23" s="57" t="s">
        <v>30</v>
      </c>
      <c r="C23" s="56" t="s">
        <v>7</v>
      </c>
      <c r="D23" s="58">
        <f>+VLOOKUP(B23,'[3]PERSONAL REQUERIDO'!$B$5:$D$30,3,FALSE)</f>
        <v>8</v>
      </c>
      <c r="E23" s="59">
        <f>ROUNDUP(D23/'[3]CRONO - CONSULTORIA'!$C$5/A23,2)</f>
        <v>0.17</v>
      </c>
      <c r="F23" s="60"/>
      <c r="G23" s="254">
        <f t="shared" ref="G23:G27" si="1">+D23*F23</f>
        <v>0</v>
      </c>
      <c r="H23" s="23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6">
        <f>+VLOOKUP(B24,'[3]PERSONAL REQUERIDO'!$B$5:$H$30,6,FALSE)</f>
        <v>1</v>
      </c>
      <c r="B24" s="57" t="s">
        <v>31</v>
      </c>
      <c r="C24" s="56" t="s">
        <v>7</v>
      </c>
      <c r="D24" s="58">
        <f>+VLOOKUP(B24,'[3]PERSONAL REQUERIDO'!$B$5:$D$30,3,FALSE)</f>
        <v>3</v>
      </c>
      <c r="E24" s="59">
        <f>+D24/'[3]CRONO - CONSULTORIA'!$C$5/A24</f>
        <v>6.25E-2</v>
      </c>
      <c r="F24" s="60"/>
      <c r="G24" s="254">
        <f t="shared" si="1"/>
        <v>0</v>
      </c>
      <c r="H24" s="23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6">
        <f>+VLOOKUP(B25,'[3]PERSONAL REQUERIDO'!$B$5:$H$30,6,FALSE)</f>
        <v>1</v>
      </c>
      <c r="B25" s="57" t="s">
        <v>32</v>
      </c>
      <c r="C25" s="56" t="s">
        <v>7</v>
      </c>
      <c r="D25" s="58">
        <f>+VLOOKUP(B25,'[3]PERSONAL REQUERIDO'!$B$5:$D$30,3,FALSE)</f>
        <v>3</v>
      </c>
      <c r="E25" s="59">
        <f>+D25/'[3]CRONO - CONSULTORIA'!$C$5/A25</f>
        <v>6.25E-2</v>
      </c>
      <c r="F25" s="60"/>
      <c r="G25" s="254">
        <f t="shared" si="1"/>
        <v>0</v>
      </c>
      <c r="H25" s="23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6">
        <f>+VLOOKUP(B26,'[3]PERSONAL REQUERIDO'!$B$5:$H$30,6,FALSE)</f>
        <v>1</v>
      </c>
      <c r="B26" s="57" t="s">
        <v>33</v>
      </c>
      <c r="C26" s="56" t="s">
        <v>7</v>
      </c>
      <c r="D26" s="58">
        <f>+VLOOKUP(B26,'[3]PERSONAL REQUERIDO'!$B$5:$D$30,3,FALSE)</f>
        <v>23</v>
      </c>
      <c r="E26" s="59">
        <f>ROUNDUP(D26/'[3]CRONO - CONSULTORIA'!$C$5/A26,2)</f>
        <v>0.48</v>
      </c>
      <c r="F26" s="60"/>
      <c r="G26" s="254">
        <f t="shared" si="1"/>
        <v>0</v>
      </c>
      <c r="H26" s="23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56">
        <f>+VLOOKUP(B27,'[3]PERSONAL REQUERIDO'!$B$5:$H$30,6,FALSE)</f>
        <v>1</v>
      </c>
      <c r="B27" s="57" t="s">
        <v>34</v>
      </c>
      <c r="C27" s="56" t="s">
        <v>7</v>
      </c>
      <c r="D27" s="58">
        <v>0</v>
      </c>
      <c r="E27" s="59">
        <f>ROUNDUP(D27/'[3]CRONO - CONSULTORIA'!$C$5/A27,2)</f>
        <v>0</v>
      </c>
      <c r="F27" s="60"/>
      <c r="G27" s="254">
        <f t="shared" si="1"/>
        <v>0</v>
      </c>
      <c r="H27" s="23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255" t="s">
        <v>78</v>
      </c>
      <c r="B28" s="252"/>
      <c r="C28" s="252"/>
      <c r="D28" s="252"/>
      <c r="E28" s="252"/>
      <c r="F28" s="253"/>
      <c r="G28" s="238">
        <f>SUM(G7:H27)</f>
        <v>0</v>
      </c>
      <c r="H28" s="23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239" t="s">
        <v>52</v>
      </c>
      <c r="B29" s="231"/>
      <c r="C29" s="231"/>
      <c r="D29" s="231"/>
      <c r="E29" s="231"/>
      <c r="F29" s="232"/>
      <c r="G29" s="240"/>
      <c r="H29" s="23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s="63" customFormat="1" ht="12.75" customHeight="1" x14ac:dyDescent="0.2">
      <c r="A30" s="241" t="s">
        <v>53</v>
      </c>
      <c r="B30" s="249"/>
      <c r="C30" s="249"/>
      <c r="D30" s="249"/>
      <c r="E30" s="249"/>
      <c r="F30" s="249"/>
      <c r="G30" s="242">
        <f>+G28*G29</f>
        <v>0</v>
      </c>
      <c r="H30" s="250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2.75" customHeight="1" x14ac:dyDescent="0.2">
      <c r="A31" s="251" t="s">
        <v>38</v>
      </c>
      <c r="B31" s="252"/>
      <c r="C31" s="252"/>
      <c r="D31" s="252"/>
      <c r="E31" s="252"/>
      <c r="F31" s="252"/>
      <c r="G31" s="252"/>
      <c r="H31" s="25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6.25" customHeight="1" x14ac:dyDescent="0.2">
      <c r="A32" s="46" t="s">
        <v>1</v>
      </c>
      <c r="B32" s="46" t="s">
        <v>38</v>
      </c>
      <c r="C32" s="46" t="s">
        <v>2</v>
      </c>
      <c r="D32" s="46" t="s">
        <v>39</v>
      </c>
      <c r="E32" s="243" t="s">
        <v>87</v>
      </c>
      <c r="F32" s="244"/>
      <c r="G32" s="245" t="s">
        <v>54</v>
      </c>
      <c r="H32" s="2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60" x14ac:dyDescent="0.2">
      <c r="A33" s="69">
        <v>1</v>
      </c>
      <c r="B33" s="70" t="s">
        <v>40</v>
      </c>
      <c r="C33" s="69" t="s">
        <v>41</v>
      </c>
      <c r="D33" s="69">
        <v>1</v>
      </c>
      <c r="E33" s="246"/>
      <c r="F33" s="247"/>
      <c r="G33" s="248">
        <f t="shared" ref="G33:G39" si="2">+A33*D33*E33</f>
        <v>0</v>
      </c>
      <c r="H33" s="247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" x14ac:dyDescent="0.2">
      <c r="A34" s="64">
        <v>1</v>
      </c>
      <c r="B34" s="65" t="s">
        <v>42</v>
      </c>
      <c r="C34" s="64" t="s">
        <v>43</v>
      </c>
      <c r="D34" s="64">
        <v>1</v>
      </c>
      <c r="E34" s="235"/>
      <c r="F34" s="232"/>
      <c r="G34" s="236">
        <f t="shared" si="2"/>
        <v>0</v>
      </c>
      <c r="H34" s="23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64">
        <v>1</v>
      </c>
      <c r="B35" s="66" t="s">
        <v>44</v>
      </c>
      <c r="C35" s="64" t="s">
        <v>41</v>
      </c>
      <c r="D35" s="64">
        <v>1</v>
      </c>
      <c r="E35" s="235"/>
      <c r="F35" s="232"/>
      <c r="G35" s="236">
        <f t="shared" si="2"/>
        <v>0</v>
      </c>
      <c r="H35" s="23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6" x14ac:dyDescent="0.2">
      <c r="A36" s="64">
        <v>1</v>
      </c>
      <c r="B36" s="66" t="s">
        <v>45</v>
      </c>
      <c r="C36" s="64" t="s">
        <v>41</v>
      </c>
      <c r="D36" s="64">
        <v>1</v>
      </c>
      <c r="E36" s="235"/>
      <c r="F36" s="232"/>
      <c r="G36" s="236">
        <f t="shared" si="2"/>
        <v>0</v>
      </c>
      <c r="H36" s="23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" x14ac:dyDescent="0.2">
      <c r="A37" s="64">
        <v>1</v>
      </c>
      <c r="B37" s="66" t="s">
        <v>86</v>
      </c>
      <c r="C37" s="64" t="s">
        <v>41</v>
      </c>
      <c r="D37" s="64">
        <v>1</v>
      </c>
      <c r="E37" s="235"/>
      <c r="F37" s="232"/>
      <c r="G37" s="236">
        <f t="shared" si="2"/>
        <v>0</v>
      </c>
      <c r="H37" s="23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6" x14ac:dyDescent="0.2">
      <c r="A38" s="64">
        <v>1</v>
      </c>
      <c r="B38" s="66" t="s">
        <v>47</v>
      </c>
      <c r="C38" s="67" t="s">
        <v>41</v>
      </c>
      <c r="D38" s="64">
        <v>1</v>
      </c>
      <c r="E38" s="235"/>
      <c r="F38" s="232"/>
      <c r="G38" s="236">
        <f t="shared" si="2"/>
        <v>0</v>
      </c>
      <c r="H38" s="23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64">
        <v>1</v>
      </c>
      <c r="B39" s="68" t="s">
        <v>48</v>
      </c>
      <c r="C39" s="64" t="s">
        <v>41</v>
      </c>
      <c r="D39" s="64">
        <v>1</v>
      </c>
      <c r="E39" s="235"/>
      <c r="F39" s="232"/>
      <c r="G39" s="236">
        <f t="shared" si="2"/>
        <v>0</v>
      </c>
      <c r="H39" s="23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" customHeight="1" x14ac:dyDescent="0.2">
      <c r="A40" s="237" t="s">
        <v>55</v>
      </c>
      <c r="B40" s="231"/>
      <c r="C40" s="231"/>
      <c r="D40" s="231"/>
      <c r="E40" s="231"/>
      <c r="F40" s="232"/>
      <c r="G40" s="238">
        <f>SUM(G33:H39)</f>
        <v>0</v>
      </c>
      <c r="H40" s="23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" customHeight="1" x14ac:dyDescent="0.2">
      <c r="A41" s="239" t="s">
        <v>52</v>
      </c>
      <c r="B41" s="231"/>
      <c r="C41" s="231"/>
      <c r="D41" s="231"/>
      <c r="E41" s="231"/>
      <c r="F41" s="232"/>
      <c r="G41" s="240"/>
      <c r="H41" s="23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" customHeight="1" x14ac:dyDescent="0.2">
      <c r="A42" s="241" t="s">
        <v>70</v>
      </c>
      <c r="B42" s="231"/>
      <c r="C42" s="231"/>
      <c r="D42" s="231"/>
      <c r="E42" s="231"/>
      <c r="F42" s="231"/>
      <c r="G42" s="242">
        <f>+G40*G41</f>
        <v>0</v>
      </c>
      <c r="H42" s="23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" customHeight="1" x14ac:dyDescent="0.2">
      <c r="A43" s="234" t="s">
        <v>49</v>
      </c>
      <c r="B43" s="231"/>
      <c r="C43" s="231"/>
      <c r="D43" s="231"/>
      <c r="E43" s="231"/>
      <c r="F43" s="231"/>
      <c r="G43" s="231"/>
      <c r="H43" s="23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" customHeight="1" x14ac:dyDescent="0.2">
      <c r="A44" s="230" t="s">
        <v>68</v>
      </c>
      <c r="B44" s="231"/>
      <c r="C44" s="231"/>
      <c r="D44" s="231"/>
      <c r="E44" s="231"/>
      <c r="F44" s="232"/>
      <c r="G44" s="233"/>
      <c r="H44" s="23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" customHeight="1" x14ac:dyDescent="0.2">
      <c r="A45" s="230" t="s">
        <v>82</v>
      </c>
      <c r="B45" s="231"/>
      <c r="C45" s="231"/>
      <c r="D45" s="231"/>
      <c r="E45" s="231"/>
      <c r="F45" s="232"/>
      <c r="G45" s="233" t="e">
        <f>G44*xx%</f>
        <v>#NAME?</v>
      </c>
      <c r="H45" s="23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" customHeight="1" x14ac:dyDescent="0.2">
      <c r="A46" s="230" t="s">
        <v>83</v>
      </c>
      <c r="B46" s="231"/>
      <c r="C46" s="231"/>
      <c r="D46" s="231"/>
      <c r="E46" s="231"/>
      <c r="F46" s="232"/>
      <c r="G46" s="233" t="e">
        <f>G44*xx%</f>
        <v>#NAME?</v>
      </c>
      <c r="H46" s="23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" customHeight="1" x14ac:dyDescent="0.2">
      <c r="A47" s="230" t="s">
        <v>64</v>
      </c>
      <c r="B47" s="231"/>
      <c r="C47" s="231"/>
      <c r="D47" s="231"/>
      <c r="E47" s="231"/>
      <c r="F47" s="232"/>
      <c r="G47" s="233" t="e">
        <f>G44+G45+G46</f>
        <v>#NAME?</v>
      </c>
      <c r="H47" s="23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" customHeight="1" x14ac:dyDescent="0.2">
      <c r="A48" s="230" t="s">
        <v>60</v>
      </c>
      <c r="B48" s="231"/>
      <c r="C48" s="231"/>
      <c r="D48" s="231"/>
      <c r="E48" s="231"/>
      <c r="F48" s="232"/>
      <c r="G48" s="233" t="e">
        <f>(G47)*0.19</f>
        <v>#NAME?</v>
      </c>
      <c r="H48" s="23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" customHeight="1" x14ac:dyDescent="0.2">
      <c r="A49" s="234" t="s">
        <v>62</v>
      </c>
      <c r="B49" s="231"/>
      <c r="C49" s="231"/>
      <c r="D49" s="231"/>
      <c r="E49" s="231"/>
      <c r="F49" s="232"/>
      <c r="G49" s="233" t="e">
        <f>+G47+G48</f>
        <v>#NAME?</v>
      </c>
      <c r="H49" s="23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</sheetData>
  <mergeCells count="65">
    <mergeCell ref="A4:H4"/>
    <mergeCell ref="G5:H5"/>
    <mergeCell ref="G7:H7"/>
    <mergeCell ref="A1:H2"/>
    <mergeCell ref="A3:F3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6:H26"/>
    <mergeCell ref="G27:H27"/>
    <mergeCell ref="A28:F28"/>
    <mergeCell ref="G28:H28"/>
    <mergeCell ref="G21:H21"/>
    <mergeCell ref="G23:H23"/>
    <mergeCell ref="G24:H24"/>
    <mergeCell ref="G25:H25"/>
    <mergeCell ref="A29:F29"/>
    <mergeCell ref="G29:H29"/>
    <mergeCell ref="A30:F30"/>
    <mergeCell ref="G30:H30"/>
    <mergeCell ref="A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</mergeCells>
  <pageMargins left="0.7" right="0.7" top="0.75" bottom="0.75" header="0" footer="0"/>
  <pageSetup scale="6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zoomScale="59" zoomScaleNormal="59" workbookViewId="0">
      <selection activeCell="K10" sqref="K10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85546875" style="26" bestFit="1" customWidth="1"/>
    <col min="4" max="4" width="17.42578125" style="26" customWidth="1"/>
    <col min="5" max="5" width="13.42578125" style="26" bestFit="1" customWidth="1"/>
    <col min="6" max="6" width="14.7109375" style="26" customWidth="1"/>
    <col min="7" max="7" width="13.85546875" style="26" customWidth="1"/>
    <col min="8" max="8" width="10.28515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159</v>
      </c>
      <c r="B1" s="177"/>
      <c r="C1" s="177"/>
      <c r="D1" s="177"/>
      <c r="E1" s="177"/>
      <c r="F1" s="177"/>
      <c r="G1" s="177"/>
      <c r="H1" s="178"/>
    </row>
    <row r="2" spans="1:8" ht="33.950000000000003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95</v>
      </c>
      <c r="B3" s="145"/>
      <c r="C3" s="145"/>
      <c r="D3" s="145"/>
      <c r="E3" s="145"/>
      <c r="F3" s="146"/>
      <c r="G3" s="2" t="s">
        <v>0</v>
      </c>
      <c r="H3" s="3" t="str">
        <f>(ROUND('[8]CRONO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2" t="s">
        <v>61</v>
      </c>
      <c r="C5" s="2" t="s">
        <v>2</v>
      </c>
      <c r="D5" s="5" t="s">
        <v>3</v>
      </c>
      <c r="E5" s="6" t="s">
        <v>96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+VLOOKUP(B7,'[8]PERSONAL REQUERIDO'!$B$5:$H$30,6,FALSE)</f>
        <v>1</v>
      </c>
      <c r="B7" s="40" t="s">
        <v>12</v>
      </c>
      <c r="C7" s="11" t="s">
        <v>7</v>
      </c>
      <c r="D7" s="13">
        <f>+VLOOKUP(B7,'[8]PERSONAL REQUERIDO'!$B$5:$D$30,3,FALSE)</f>
        <v>47</v>
      </c>
      <c r="E7" s="14">
        <f>ROUNDUP(D7/'[8]CRONO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+VLOOKUP(B8,'[8]PERSONAL REQUERIDO'!$B$5:$H$30,6,FALSE)</f>
        <v>1</v>
      </c>
      <c r="B8" s="40" t="s">
        <v>13</v>
      </c>
      <c r="C8" s="11" t="s">
        <v>7</v>
      </c>
      <c r="D8" s="13">
        <f>+VLOOKUP(B8,'[8]PERSONAL REQUERIDO'!$B$5:$D$30,3,FALSE)</f>
        <v>20</v>
      </c>
      <c r="E8" s="14">
        <f>ROUNDUP(D8/'[8]CRONO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+VLOOKUP(B9,'[8]PERSONAL REQUERIDO'!$B$5:$H$30,6,FALSE)</f>
        <v>1</v>
      </c>
      <c r="B9" s="40" t="s">
        <v>14</v>
      </c>
      <c r="C9" s="11" t="s">
        <v>7</v>
      </c>
      <c r="D9" s="13">
        <f>+VLOOKUP(B9,'[8]PERSONAL REQUERIDO'!$B$5:$D$30,3,FALSE)</f>
        <v>10</v>
      </c>
      <c r="E9" s="14">
        <f>ROUNDUP(D9/'[8]CRONO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+VLOOKUP(B10,'[8]PERSONAL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ROUNDUP(D10/'[8]CRONO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+VLOOKUP(B11,'[8]PERSONAL REQUERIDO'!$B$5:$H$30,6,FALSE)</f>
        <v>1</v>
      </c>
      <c r="B11" s="40" t="s">
        <v>16</v>
      </c>
      <c r="C11" s="11" t="s">
        <v>7</v>
      </c>
      <c r="D11" s="13">
        <f>+VLOOKUP(B11,'[8]PERSONAL REQUERIDO'!$B$5:$D$30,3,FALSE)</f>
        <v>4</v>
      </c>
      <c r="E11" s="14">
        <f>ROUNDUP(D11/'[8]CRONO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+VLOOKUP(B12,'[8]PERSONAL REQUERIDO'!$B$5:$H$30,6,FALSE)</f>
        <v>1</v>
      </c>
      <c r="B12" s="40" t="s">
        <v>17</v>
      </c>
      <c r="C12" s="11" t="s">
        <v>7</v>
      </c>
      <c r="D12" s="13">
        <f>+VLOOKUP(B12,'[8]PERSONAL REQUERIDO'!$B$5:$D$30,3,FALSE)</f>
        <v>8</v>
      </c>
      <c r="E12" s="14">
        <f>ROUNDUP(D12/'[8]CRONO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+VLOOKUP(B13,'[8]PERSONAL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ROUNDUP(D13/'[8]CRONO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+VLOOKUP(B14,'[8]PERSONAL REQUERIDO'!$B$5:$H$30,6,FALSE)</f>
        <v>1</v>
      </c>
      <c r="B14" s="40" t="s">
        <v>19</v>
      </c>
      <c r="C14" s="11" t="s">
        <v>7</v>
      </c>
      <c r="D14" s="13">
        <f>+VLOOKUP(B14,'[8]PERSONAL REQUERIDO'!$B$5:$D$30,3,FALSE)</f>
        <v>10</v>
      </c>
      <c r="E14" s="14">
        <f>ROUNDUP(D14/'[8]CRONO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+VLOOKUP(B15,'[8]PERSONAL REQUERIDO'!$B$5:$H$30,6,FALSE)</f>
        <v>1</v>
      </c>
      <c r="B15" s="40" t="s">
        <v>20</v>
      </c>
      <c r="C15" s="11" t="s">
        <v>7</v>
      </c>
      <c r="D15" s="13">
        <f>+VLOOKUP(B15,'[8]PERSONAL REQUERIDO'!$B$5:$D$30,3,FALSE)</f>
        <v>11</v>
      </c>
      <c r="E15" s="14">
        <f>ROUNDUP(D15/'[8]CRONO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+VLOOKUP(B16,'[8]PERSONAL REQUERIDO'!$B$5:$H$30,6,FALSE)</f>
        <v>1</v>
      </c>
      <c r="B16" s="40" t="s">
        <v>21</v>
      </c>
      <c r="C16" s="11" t="s">
        <v>7</v>
      </c>
      <c r="D16" s="13">
        <f>+VLOOKUP(B16,'[8]PERSONAL REQUERIDO'!$B$5:$D$30,3,FALSE)</f>
        <v>5</v>
      </c>
      <c r="E16" s="14">
        <f>ROUNDUP(D16/'[8]CRONO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+VLOOKUP(B17,'[8]PERSONAL REQUERIDO'!$B$5:$H$30,6,FALSE)</f>
        <v>1</v>
      </c>
      <c r="B17" s="40" t="s">
        <v>22</v>
      </c>
      <c r="C17" s="11" t="s">
        <v>7</v>
      </c>
      <c r="D17" s="13">
        <f>+VLOOKUP(B17,'[8]PERSONAL REQUERIDO'!$B$5:$D$30,3,FALSE)</f>
        <v>12</v>
      </c>
      <c r="E17" s="14">
        <f>ROUNDUP(D17/'[8]CRONO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+VLOOKUP(B18,'[8]PERSONAL REQUERIDO'!$B$5:$H$30,6,FALSE)</f>
        <v>1</v>
      </c>
      <c r="B18" s="40" t="s">
        <v>23</v>
      </c>
      <c r="C18" s="11" t="s">
        <v>7</v>
      </c>
      <c r="D18" s="13">
        <f>+VLOOKUP(B18,'[8]PERSONAL REQUERIDO'!$B$5:$D$30,3,FALSE)</f>
        <v>28</v>
      </c>
      <c r="E18" s="14">
        <f>ROUNDUP(D18/'[8]CRONO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+VLOOKUP(B20,'[8]PERSONAL REQUERIDO'!$B$5:$H$30,6,FALSE)</f>
        <v>1</v>
      </c>
      <c r="B20" s="40" t="s">
        <v>25</v>
      </c>
      <c r="C20" s="11" t="s">
        <v>7</v>
      </c>
      <c r="D20" s="13">
        <f>+VLOOKUP(B20,'[8]PERSONAL REQUERIDO'!$B$5:$D$30,3,FALSE)</f>
        <v>3</v>
      </c>
      <c r="E20" s="14">
        <f>+D20/'[8]CRONO - CONSULTORIA'!$C$5/A20</f>
        <v>0.05</v>
      </c>
      <c r="F20" s="41"/>
      <c r="G20" s="151"/>
      <c r="H20" s="150"/>
    </row>
    <row r="21" spans="1:8" x14ac:dyDescent="0.25">
      <c r="A21" s="11">
        <f>+VLOOKUP(B21,'[8]PERSONAL REQUERIDO'!$B$5:$H$30,6,FALSE)</f>
        <v>1</v>
      </c>
      <c r="B21" s="40" t="s">
        <v>28</v>
      </c>
      <c r="C21" s="11" t="s">
        <v>7</v>
      </c>
      <c r="D21" s="13">
        <f>+VLOOKUP(B21,'[8]PERSONAL REQUERIDO'!$B$5:$D$30,3,FALSE)</f>
        <v>12</v>
      </c>
      <c r="E21" s="14">
        <f>+D21/'[8]CRONO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+VLOOKUP(B23,'[8]PERSONAL REQUERIDO'!$B$5:$H$30,6,FALSE)</f>
        <v>1</v>
      </c>
      <c r="B23" s="40" t="s">
        <v>30</v>
      </c>
      <c r="C23" s="11" t="s">
        <v>7</v>
      </c>
      <c r="D23" s="13">
        <f>+VLOOKUP(B23,'[8]PERSONAL REQUERIDO'!$B$5:$D$30,3,FALSE)</f>
        <v>10</v>
      </c>
      <c r="E23" s="14">
        <f>ROUNDUP(D23/'[8]CRONO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+VLOOKUP(B24,'[8]PERSONAL REQUERIDO'!$B$5:$H$30,6,FALSE)</f>
        <v>1</v>
      </c>
      <c r="B24" s="40" t="s">
        <v>31</v>
      </c>
      <c r="C24" s="11" t="s">
        <v>7</v>
      </c>
      <c r="D24" s="13">
        <f>+VLOOKUP(B24,'[8]PERSONAL REQUERIDO'!$B$5:$D$30,3,FALSE)</f>
        <v>4</v>
      </c>
      <c r="E24" s="14">
        <f>+D24/'[8]CRONO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+VLOOKUP(B25,'[8]PERSONAL REQUERIDO'!$B$5:$H$30,6,FALSE)</f>
        <v>1</v>
      </c>
      <c r="B25" s="40" t="s">
        <v>32</v>
      </c>
      <c r="C25" s="11" t="s">
        <v>7</v>
      </c>
      <c r="D25" s="13">
        <f>+VLOOKUP(B25,'[8]PERSONAL REQUERIDO'!$B$5:$D$30,3,FALSE)</f>
        <v>4</v>
      </c>
      <c r="E25" s="14">
        <f>+D25/'[8]CRONO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+VLOOKUP(B26,'[8]PERSONAL REQUERIDO'!$B$5:$H$30,6,FALSE)</f>
        <v>1</v>
      </c>
      <c r="B26" s="40" t="s">
        <v>33</v>
      </c>
      <c r="C26" s="11" t="s">
        <v>7</v>
      </c>
      <c r="D26" s="13">
        <f>+VLOOKUP(B26,'[8]PERSONAL REQUERIDO'!$B$5:$D$30,3,FALSE)</f>
        <v>29</v>
      </c>
      <c r="E26" s="14">
        <f>ROUNDUP(D26/'[8]CRONO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+VLOOKUP(B27,'[8]PERSONAL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ROUNDUP(D27/'[8]CRONO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ht="16.899999999999999" customHeight="1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ht="18.600000000000001" customHeight="1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ht="18" customHeight="1" x14ac:dyDescent="0.25">
      <c r="A42" s="144" t="s">
        <v>70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ht="18" customHeight="1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ht="18" customHeight="1" x14ac:dyDescent="0.25">
      <c r="A44" s="208" t="s">
        <v>68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ht="18" customHeight="1" x14ac:dyDescent="0.25">
      <c r="A45" s="208" t="s">
        <v>82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ht="18" customHeight="1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ht="18" customHeight="1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(G47)*19%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:H4"/>
    <mergeCell ref="G5:H5"/>
    <mergeCell ref="G7:H7"/>
    <mergeCell ref="A1:H2"/>
    <mergeCell ref="A3:F3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6:H26"/>
    <mergeCell ref="G27:H27"/>
    <mergeCell ref="A28:F28"/>
    <mergeCell ref="G28:H28"/>
    <mergeCell ref="G21:H21"/>
    <mergeCell ref="G23:H23"/>
    <mergeCell ref="G24:H24"/>
    <mergeCell ref="G25:H25"/>
    <mergeCell ref="A29:F29"/>
    <mergeCell ref="G29:H29"/>
    <mergeCell ref="A30:F30"/>
    <mergeCell ref="G30:H30"/>
    <mergeCell ref="A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</mergeCells>
  <pageMargins left="0.7" right="0.7" top="0.75" bottom="0.75" header="0.3" footer="0.3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1"/>
  <sheetViews>
    <sheetView topLeftCell="A25" zoomScale="58" zoomScaleNormal="60" workbookViewId="0">
      <selection activeCell="G7" sqref="G7:H7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8.140625" style="1" bestFit="1" customWidth="1"/>
    <col min="4" max="4" width="15.140625" style="1" bestFit="1" customWidth="1"/>
    <col min="5" max="5" width="15.42578125" style="1" bestFit="1" customWidth="1"/>
    <col min="6" max="6" width="16.7109375" style="1" bestFit="1" customWidth="1"/>
    <col min="7" max="7" width="12.28515625" style="1" customWidth="1"/>
    <col min="8" max="8" width="14.7109375" style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159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41.45" customHeight="1" x14ac:dyDescent="0.25">
      <c r="A3" s="144" t="s">
        <v>160</v>
      </c>
      <c r="B3" s="145"/>
      <c r="C3" s="145"/>
      <c r="D3" s="145"/>
      <c r="E3" s="145"/>
      <c r="F3" s="146"/>
      <c r="G3" s="17" t="s">
        <v>0</v>
      </c>
      <c r="H3" s="18" t="str">
        <f>(ROUND('[9]CRONO - CONSULTORIA'!C5/360*12, 2))&amp;" MESES"</f>
        <v>2,43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+VLOOKUP(B7,'[9]PERSONAL REQUERIDO'!$B$5:$H$30,6,FALSE)</f>
        <v>2</v>
      </c>
      <c r="B7" s="12" t="s">
        <v>12</v>
      </c>
      <c r="C7" s="11" t="s">
        <v>7</v>
      </c>
      <c r="D7" s="13">
        <f>+VLOOKUP(B7,'[9]PERSONAL REQUERIDO'!$B$5:$D$30,3,FALSE)</f>
        <v>93</v>
      </c>
      <c r="E7" s="108">
        <f>ROUNDUP(D7/'[9]CRONO - CONSULTORIA'!$C$5/A7,2)</f>
        <v>0.64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+VLOOKUP(B8,'[9]PERSONAL REQUERIDO'!$B$5:$H$30,6,FALSE)</f>
        <v>1</v>
      </c>
      <c r="B8" s="12" t="s">
        <v>13</v>
      </c>
      <c r="C8" s="11" t="s">
        <v>7</v>
      </c>
      <c r="D8" s="13">
        <f>+VLOOKUP(B8,'[9]PERSONAL REQUERIDO'!$B$5:$D$30,3,FALSE)</f>
        <v>39</v>
      </c>
      <c r="E8" s="108">
        <f>ROUNDUP(D8/'[9]CRONO - CONSULTORIA'!$C$5/A8,2)</f>
        <v>0.54</v>
      </c>
      <c r="F8" s="15"/>
      <c r="G8" s="166">
        <f t="shared" si="0"/>
        <v>0</v>
      </c>
      <c r="H8" s="167"/>
    </row>
    <row r="9" spans="1:8" x14ac:dyDescent="0.2">
      <c r="A9" s="11">
        <f>+VLOOKUP(B9,'[9]PERSONAL REQUERIDO'!$B$5:$H$30,6,FALSE)</f>
        <v>1</v>
      </c>
      <c r="B9" s="12" t="s">
        <v>14</v>
      </c>
      <c r="C9" s="11" t="s">
        <v>7</v>
      </c>
      <c r="D9" s="13">
        <f>+VLOOKUP(B9,'[9]PERSONAL REQUERIDO'!$B$5:$D$30,3,FALSE)</f>
        <v>22</v>
      </c>
      <c r="E9" s="108">
        <f>ROUNDUP(D9/'[9]CRONO - CONSULTORIA'!$C$5/A9,2)</f>
        <v>0.31</v>
      </c>
      <c r="F9" s="15"/>
      <c r="G9" s="166">
        <f t="shared" si="0"/>
        <v>0</v>
      </c>
      <c r="H9" s="167"/>
    </row>
    <row r="10" spans="1:8" x14ac:dyDescent="0.2">
      <c r="A10" s="11">
        <f>+VLOOKUP(B10,'[9]PERSONAL REQUERIDO'!$B$5:$H$30,6,FALSE)</f>
        <v>1</v>
      </c>
      <c r="B10" s="12" t="s">
        <v>15</v>
      </c>
      <c r="C10" s="11" t="s">
        <v>7</v>
      </c>
      <c r="D10" s="13">
        <v>0</v>
      </c>
      <c r="E10" s="108">
        <f>ROUNDUP(D10/'[9]CRONO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+VLOOKUP(B11,'[9]PERSONAL REQUERIDO'!$B$5:$H$30,6,FALSE)</f>
        <v>1</v>
      </c>
      <c r="B11" s="12" t="s">
        <v>16</v>
      </c>
      <c r="C11" s="11" t="s">
        <v>7</v>
      </c>
      <c r="D11" s="13">
        <f>+VLOOKUP(B11,'[9]PERSONAL REQUERIDO'!$B$5:$D$30,3,FALSE)</f>
        <v>13</v>
      </c>
      <c r="E11" s="108">
        <f>ROUNDUP(D11/'[9]CRONO - CONSULTORIA'!$C$5/A11,2)</f>
        <v>0.18000000000000002</v>
      </c>
      <c r="F11" s="15"/>
      <c r="G11" s="166">
        <f t="shared" si="0"/>
        <v>0</v>
      </c>
      <c r="H11" s="167"/>
    </row>
    <row r="12" spans="1:8" x14ac:dyDescent="0.2">
      <c r="A12" s="11">
        <f>+VLOOKUP(B12,'[9]PERSONAL REQUERIDO'!$B$5:$H$30,6,FALSE)</f>
        <v>1</v>
      </c>
      <c r="B12" s="12" t="s">
        <v>17</v>
      </c>
      <c r="C12" s="11" t="s">
        <v>7</v>
      </c>
      <c r="D12" s="13">
        <f>+VLOOKUP(B12,'[9]PERSONAL REQUERIDO'!$B$5:$D$30,3,FALSE)</f>
        <v>18</v>
      </c>
      <c r="E12" s="108">
        <f>ROUNDUP(D12/'[9]CRONO - CONSULTORIA'!$C$5/A12,2)</f>
        <v>0.25</v>
      </c>
      <c r="F12" s="15"/>
      <c r="G12" s="166">
        <f t="shared" si="0"/>
        <v>0</v>
      </c>
      <c r="H12" s="167"/>
    </row>
    <row r="13" spans="1:8" x14ac:dyDescent="0.2">
      <c r="A13" s="11">
        <f>+VLOOKUP(B13,'[9]PERSONAL REQUERIDO'!$B$5:$H$30,6,FALSE)</f>
        <v>1</v>
      </c>
      <c r="B13" s="12" t="s">
        <v>18</v>
      </c>
      <c r="C13" s="11" t="s">
        <v>7</v>
      </c>
      <c r="D13" s="13">
        <v>0</v>
      </c>
      <c r="E13" s="108">
        <f>ROUNDUP(D13/'[9]CRONO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+VLOOKUP(B14,'[9]PERSONAL REQUERIDO'!$B$5:$H$30,6,FALSE)</f>
        <v>1</v>
      </c>
      <c r="B14" s="12" t="s">
        <v>19</v>
      </c>
      <c r="C14" s="11" t="s">
        <v>7</v>
      </c>
      <c r="D14" s="13">
        <f>+VLOOKUP(B14,'[9]PERSONAL REQUERIDO'!$B$5:$D$30,3,FALSE)</f>
        <v>14</v>
      </c>
      <c r="E14" s="108">
        <f>ROUNDUP(D14/'[9]CRONO - CONSULTORIA'!$C$5/A14,2)</f>
        <v>0.2</v>
      </c>
      <c r="F14" s="15"/>
      <c r="G14" s="166">
        <f t="shared" si="0"/>
        <v>0</v>
      </c>
      <c r="H14" s="167"/>
    </row>
    <row r="15" spans="1:8" x14ac:dyDescent="0.2">
      <c r="A15" s="11">
        <f>+VLOOKUP(B15,'[9]PERSONAL REQUERIDO'!$B$5:$H$30,6,FALSE)</f>
        <v>1</v>
      </c>
      <c r="B15" s="12" t="s">
        <v>20</v>
      </c>
      <c r="C15" s="11" t="s">
        <v>7</v>
      </c>
      <c r="D15" s="13">
        <f>+VLOOKUP(B15,'[9]PERSONAL REQUERIDO'!$B$5:$D$30,3,FALSE)</f>
        <v>30</v>
      </c>
      <c r="E15" s="108">
        <f>ROUNDUP(D15/'[9]CRONO - CONSULTORIA'!$C$5/A15,2)</f>
        <v>0.42</v>
      </c>
      <c r="F15" s="15"/>
      <c r="G15" s="166">
        <f t="shared" si="0"/>
        <v>0</v>
      </c>
      <c r="H15" s="167"/>
    </row>
    <row r="16" spans="1:8" x14ac:dyDescent="0.2">
      <c r="A16" s="11">
        <f>+VLOOKUP(B16,'[9]PERSONAL REQUERIDO'!$B$5:$H$30,6,FALSE)</f>
        <v>1</v>
      </c>
      <c r="B16" s="12" t="s">
        <v>21</v>
      </c>
      <c r="C16" s="11" t="s">
        <v>7</v>
      </c>
      <c r="D16" s="13">
        <f>+VLOOKUP(B16,'[9]PERSONAL REQUERIDO'!$B$5:$D$30,3,FALSE)</f>
        <v>7</v>
      </c>
      <c r="E16" s="108">
        <f>ROUNDUP(D16/'[9]CRONO - CONSULTORIA'!$C$5/A16,2)</f>
        <v>9.9999999999999992E-2</v>
      </c>
      <c r="F16" s="15"/>
      <c r="G16" s="166">
        <f t="shared" si="0"/>
        <v>0</v>
      </c>
      <c r="H16" s="167"/>
    </row>
    <row r="17" spans="1:8" x14ac:dyDescent="0.2">
      <c r="A17" s="11">
        <f>+VLOOKUP(B17,'[9]PERSONAL REQUERIDO'!$B$5:$H$30,6,FALSE)</f>
        <v>1</v>
      </c>
      <c r="B17" s="12" t="s">
        <v>22</v>
      </c>
      <c r="C17" s="11" t="s">
        <v>7</v>
      </c>
      <c r="D17" s="13">
        <f>+VLOOKUP(B17,'[9]PERSONAL REQUERIDO'!$B$5:$D$30,3,FALSE)</f>
        <v>36</v>
      </c>
      <c r="E17" s="108">
        <f>ROUNDUP(D17/'[9]CRONO - CONSULTORIA'!$C$5/A17,2)</f>
        <v>0.5</v>
      </c>
      <c r="F17" s="15"/>
      <c r="G17" s="166">
        <f t="shared" si="0"/>
        <v>0</v>
      </c>
      <c r="H17" s="167"/>
    </row>
    <row r="18" spans="1:8" x14ac:dyDescent="0.2">
      <c r="A18" s="11">
        <f>+VLOOKUP(B18,'[9]PERSONAL REQUERIDO'!$B$5:$H$30,6,FALSE)</f>
        <v>2</v>
      </c>
      <c r="B18" s="12" t="s">
        <v>23</v>
      </c>
      <c r="C18" s="11" t="s">
        <v>7</v>
      </c>
      <c r="D18" s="13">
        <f>+VLOOKUP(B18,'[9]PERSONAL REQUERIDO'!$B$5:$D$30,3,FALSE)</f>
        <v>78</v>
      </c>
      <c r="E18" s="108">
        <f>ROUNDUP(D18/'[9]CRONO - CONSULTORIA'!$C$5/A18,2)</f>
        <v>0.54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8"/>
      <c r="F19" s="8"/>
      <c r="G19" s="8"/>
      <c r="H19" s="10"/>
    </row>
    <row r="20" spans="1:8" x14ac:dyDescent="0.2">
      <c r="A20" s="11">
        <f>+VLOOKUP(B20,'[9]PERSONAL REQUERIDO'!$B$5:$H$30,6,FALSE)</f>
        <v>1</v>
      </c>
      <c r="B20" s="12" t="s">
        <v>25</v>
      </c>
      <c r="C20" s="11" t="s">
        <v>7</v>
      </c>
      <c r="D20" s="13">
        <f>+VLOOKUP(B20,'[9]PERSONAL REQUERIDO'!$B$5:$D$30,3,FALSE)</f>
        <v>4</v>
      </c>
      <c r="E20" s="108">
        <f>+D20/'[9]CRONO - CONSULTORIA'!$C$5/A20</f>
        <v>5.4794520547945202E-2</v>
      </c>
      <c r="F20" s="15"/>
      <c r="G20" s="166"/>
      <c r="H20" s="167"/>
    </row>
    <row r="21" spans="1:8" x14ac:dyDescent="0.2">
      <c r="A21" s="11">
        <f>+VLOOKUP(B21,'[9]PERSONAL REQUERIDO'!$B$5:$H$30,6,FALSE)</f>
        <v>1</v>
      </c>
      <c r="B21" s="12" t="s">
        <v>26</v>
      </c>
      <c r="C21" s="11" t="s">
        <v>7</v>
      </c>
      <c r="D21" s="13">
        <f>+VLOOKUP(B21,'[9]PERSONAL REQUERIDO'!$B$5:$D$30,3,FALSE)</f>
        <v>4</v>
      </c>
      <c r="E21" s="108">
        <f>+D21/'[9]CRONO - CONSULTORIA'!$C$5/A21</f>
        <v>5.4794520547945202E-2</v>
      </c>
      <c r="F21" s="15"/>
      <c r="G21" s="166"/>
      <c r="H21" s="167"/>
    </row>
    <row r="22" spans="1:8" x14ac:dyDescent="0.2">
      <c r="A22" s="11">
        <f>+VLOOKUP(B22,'[9]PERSONAL REQUERIDO'!$B$5:$H$30,6,FALSE)</f>
        <v>1</v>
      </c>
      <c r="B22" s="12" t="s">
        <v>27</v>
      </c>
      <c r="C22" s="11" t="s">
        <v>7</v>
      </c>
      <c r="D22" s="13">
        <f>+VLOOKUP(B22,'[9]PERSONAL REQUERIDO'!$B$5:$D$30,3,FALSE)</f>
        <v>4</v>
      </c>
      <c r="E22" s="108">
        <f>+D22/'[9]CRONO - CONSULTORIA'!$C$5/A22</f>
        <v>5.4794520547945202E-2</v>
      </c>
      <c r="F22" s="15"/>
      <c r="G22" s="166"/>
      <c r="H22" s="167"/>
    </row>
    <row r="23" spans="1:8" x14ac:dyDescent="0.2">
      <c r="A23" s="11">
        <f>+VLOOKUP(B23,'[9]PERSONAL REQUERIDO'!$B$5:$H$30,6,FALSE)</f>
        <v>1</v>
      </c>
      <c r="B23" s="12" t="s">
        <v>28</v>
      </c>
      <c r="C23" s="11" t="s">
        <v>7</v>
      </c>
      <c r="D23" s="13">
        <f>+VLOOKUP(B23,'[9]PERSONAL REQUERIDO'!$B$5:$D$30,3,FALSE)</f>
        <v>15</v>
      </c>
      <c r="E23" s="108">
        <f>+D23/'[9]CRONO - CONSULTORIA'!$C$5/A23</f>
        <v>0.20547945205479451</v>
      </c>
      <c r="F23" s="15"/>
      <c r="G23" s="166">
        <f>+D23*F23</f>
        <v>0</v>
      </c>
      <c r="H23" s="167"/>
    </row>
    <row r="24" spans="1:8" x14ac:dyDescent="0.25">
      <c r="A24" s="7" t="s">
        <v>29</v>
      </c>
      <c r="B24" s="8"/>
      <c r="C24" s="8"/>
      <c r="D24" s="8"/>
      <c r="E24" s="8"/>
      <c r="F24" s="8"/>
      <c r="G24" s="8"/>
      <c r="H24" s="10"/>
    </row>
    <row r="25" spans="1:8" x14ac:dyDescent="0.2">
      <c r="A25" s="11">
        <f>+VLOOKUP(B25,'[9]PERSONAL REQUERIDO'!$B$5:$H$30,6,FALSE)</f>
        <v>1</v>
      </c>
      <c r="B25" s="12" t="s">
        <v>30</v>
      </c>
      <c r="C25" s="11" t="s">
        <v>7</v>
      </c>
      <c r="D25" s="13">
        <f>+VLOOKUP(B25,'[9]PERSONAL REQUERIDO'!$B$5:$D$30,3,FALSE)</f>
        <v>34</v>
      </c>
      <c r="E25" s="108">
        <f>ROUNDUP(D25/'[9]CRONO - CONSULTORIA'!$C$5/A25,2)</f>
        <v>0.47000000000000003</v>
      </c>
      <c r="F25" s="15"/>
      <c r="G25" s="166">
        <f>+D25*F25</f>
        <v>0</v>
      </c>
      <c r="H25" s="167"/>
    </row>
    <row r="26" spans="1:8" x14ac:dyDescent="0.2">
      <c r="A26" s="11">
        <f>+VLOOKUP(B26,'[9]PERSONAL REQUERIDO'!$B$5:$H$30,6,FALSE)</f>
        <v>1</v>
      </c>
      <c r="B26" s="12" t="s">
        <v>31</v>
      </c>
      <c r="C26" s="11" t="s">
        <v>7</v>
      </c>
      <c r="D26" s="13">
        <f>+VLOOKUP(B26,'[9]PERSONAL REQUERIDO'!$B$5:$D$30,3,FALSE)</f>
        <v>11</v>
      </c>
      <c r="E26" s="108">
        <f>+D26/'[9]CRONO - CONSULTORIA'!$C$5/A26</f>
        <v>0.15068493150684931</v>
      </c>
      <c r="F26" s="15"/>
      <c r="G26" s="166">
        <f>+D26*F26</f>
        <v>0</v>
      </c>
      <c r="H26" s="167"/>
    </row>
    <row r="27" spans="1:8" x14ac:dyDescent="0.2">
      <c r="A27" s="11">
        <f>+VLOOKUP(B27,'[9]PERSONAL REQUERIDO'!$B$5:$H$30,6,FALSE)</f>
        <v>1</v>
      </c>
      <c r="B27" s="12" t="s">
        <v>32</v>
      </c>
      <c r="C27" s="11" t="s">
        <v>7</v>
      </c>
      <c r="D27" s="13">
        <f>+VLOOKUP(B27,'[9]PERSONAL REQUERIDO'!$B$5:$D$30,3,FALSE)</f>
        <v>11</v>
      </c>
      <c r="E27" s="108">
        <f>+D27/'[9]CRONO - CONSULTORIA'!$C$5/A27</f>
        <v>0.15068493150684931</v>
      </c>
      <c r="F27" s="15"/>
      <c r="G27" s="166">
        <f>+D27*F27</f>
        <v>0</v>
      </c>
      <c r="H27" s="167"/>
    </row>
    <row r="28" spans="1:8" x14ac:dyDescent="0.2">
      <c r="A28" s="11">
        <f>+VLOOKUP(B28,'[9]PERSONAL REQUERIDO'!$B$5:$H$30,6,FALSE)</f>
        <v>1</v>
      </c>
      <c r="B28" s="12" t="s">
        <v>33</v>
      </c>
      <c r="C28" s="11" t="s">
        <v>7</v>
      </c>
      <c r="D28" s="13">
        <f>+VLOOKUP(B28,'[9]PERSONAL REQUERIDO'!$B$5:$D$30,3,FALSE)</f>
        <v>50</v>
      </c>
      <c r="E28" s="108">
        <f>ROUNDUP(D28/'[9]CRONO - CONSULTORIA'!$C$5/A28,2)</f>
        <v>0.69000000000000006</v>
      </c>
      <c r="F28" s="15"/>
      <c r="G28" s="166">
        <f>+D28*F28</f>
        <v>0</v>
      </c>
      <c r="H28" s="167"/>
    </row>
    <row r="29" spans="1:8" x14ac:dyDescent="0.2">
      <c r="A29" s="11">
        <f>+VLOOKUP(B29,'[9]PERSONAL REQUERIDO'!$B$5:$H$30,6,FALSE)</f>
        <v>1</v>
      </c>
      <c r="B29" s="12" t="s">
        <v>34</v>
      </c>
      <c r="C29" s="11" t="s">
        <v>7</v>
      </c>
      <c r="D29" s="13">
        <v>0</v>
      </c>
      <c r="E29" s="108">
        <f>ROUNDUP(D29/'[9]CRONO - CONSULTORIA'!$C$5/A29,2)</f>
        <v>0</v>
      </c>
      <c r="F29" s="15"/>
      <c r="G29" s="166">
        <f>+D29*F29</f>
        <v>0</v>
      </c>
      <c r="H29" s="167"/>
    </row>
    <row r="30" spans="1:8" ht="13.15" customHeight="1" x14ac:dyDescent="0.25">
      <c r="A30" s="168" t="s">
        <v>51</v>
      </c>
      <c r="B30" s="169"/>
      <c r="C30" s="169"/>
      <c r="D30" s="169"/>
      <c r="E30" s="169"/>
      <c r="F30" s="170"/>
      <c r="G30" s="152">
        <f>SUM(G7:H29)</f>
        <v>0</v>
      </c>
      <c r="H30" s="153"/>
    </row>
    <row r="31" spans="1:8" ht="13.15" customHeight="1" x14ac:dyDescent="0.25">
      <c r="A31" s="154" t="s">
        <v>52</v>
      </c>
      <c r="B31" s="154"/>
      <c r="C31" s="154"/>
      <c r="D31" s="154"/>
      <c r="E31" s="154"/>
      <c r="F31" s="154"/>
      <c r="G31" s="155"/>
      <c r="H31" s="156"/>
    </row>
    <row r="32" spans="1:8" ht="13.15" customHeight="1" x14ac:dyDescent="0.25">
      <c r="A32" s="157" t="s">
        <v>97</v>
      </c>
      <c r="B32" s="158"/>
      <c r="C32" s="158"/>
      <c r="D32" s="158"/>
      <c r="E32" s="158"/>
      <c r="F32" s="158"/>
      <c r="G32" s="159">
        <f>+G30*G31</f>
        <v>0</v>
      </c>
      <c r="H32" s="160"/>
    </row>
    <row r="33" spans="1:8" ht="13.15" customHeight="1" x14ac:dyDescent="0.25">
      <c r="A33" s="163" t="s">
        <v>38</v>
      </c>
      <c r="B33" s="164"/>
      <c r="C33" s="164"/>
      <c r="D33" s="164"/>
      <c r="E33" s="164"/>
      <c r="F33" s="164"/>
      <c r="G33" s="164"/>
      <c r="H33" s="165"/>
    </row>
    <row r="34" spans="1:8" ht="26.45" customHeight="1" x14ac:dyDescent="0.25">
      <c r="A34" s="39" t="s">
        <v>1</v>
      </c>
      <c r="B34" s="39" t="s">
        <v>38</v>
      </c>
      <c r="C34" s="39" t="s">
        <v>2</v>
      </c>
      <c r="D34" s="39" t="s">
        <v>39</v>
      </c>
      <c r="E34" s="222" t="s">
        <v>63</v>
      </c>
      <c r="F34" s="223"/>
      <c r="G34" s="224" t="s">
        <v>67</v>
      </c>
      <c r="H34" s="225"/>
    </row>
    <row r="35" spans="1:8" ht="60" x14ac:dyDescent="0.25">
      <c r="A35" s="19">
        <v>1</v>
      </c>
      <c r="B35" s="20" t="s">
        <v>40</v>
      </c>
      <c r="C35" s="19" t="s">
        <v>41</v>
      </c>
      <c r="D35" s="19">
        <v>1</v>
      </c>
      <c r="E35" s="149"/>
      <c r="F35" s="150"/>
      <c r="G35" s="151">
        <f>+A35*D35*E35</f>
        <v>0</v>
      </c>
      <c r="H35" s="150"/>
    </row>
    <row r="36" spans="1:8" ht="24" x14ac:dyDescent="0.25">
      <c r="A36" s="19">
        <v>1</v>
      </c>
      <c r="B36" s="20" t="s">
        <v>42</v>
      </c>
      <c r="C36" s="19" t="s">
        <v>43</v>
      </c>
      <c r="D36" s="19">
        <v>1</v>
      </c>
      <c r="E36" s="149"/>
      <c r="F36" s="150"/>
      <c r="G36" s="151">
        <f>+A36*D36*E36</f>
        <v>0</v>
      </c>
      <c r="H36" s="150"/>
    </row>
    <row r="37" spans="1:8" ht="24" x14ac:dyDescent="0.2">
      <c r="A37" s="19">
        <v>1</v>
      </c>
      <c r="B37" s="21" t="s">
        <v>44</v>
      </c>
      <c r="C37" s="19" t="s">
        <v>41</v>
      </c>
      <c r="D37" s="19">
        <v>1</v>
      </c>
      <c r="E37" s="149"/>
      <c r="F37" s="150"/>
      <c r="G37" s="151">
        <f t="shared" ref="G37:G41" si="1">+A37*D37*E37</f>
        <v>0</v>
      </c>
      <c r="H37" s="150"/>
    </row>
    <row r="38" spans="1:8" ht="36" x14ac:dyDescent="0.2">
      <c r="A38" s="19">
        <v>1</v>
      </c>
      <c r="B38" s="21" t="s">
        <v>45</v>
      </c>
      <c r="C38" s="19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49.9" customHeight="1" x14ac:dyDescent="0.2">
      <c r="A39" s="19">
        <v>1</v>
      </c>
      <c r="B39" s="21" t="s">
        <v>46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ht="36" x14ac:dyDescent="0.2">
      <c r="A40" s="19">
        <v>1</v>
      </c>
      <c r="B40" s="21" t="s">
        <v>47</v>
      </c>
      <c r="C40" s="23" t="s">
        <v>41</v>
      </c>
      <c r="D40" s="19">
        <v>1</v>
      </c>
      <c r="E40" s="149"/>
      <c r="F40" s="150"/>
      <c r="G40" s="151">
        <f t="shared" si="1"/>
        <v>0</v>
      </c>
      <c r="H40" s="150"/>
    </row>
    <row r="41" spans="1:8" ht="36" x14ac:dyDescent="0.2">
      <c r="A41" s="19">
        <v>1</v>
      </c>
      <c r="B41" s="24" t="s">
        <v>48</v>
      </c>
      <c r="C41" s="19" t="s">
        <v>41</v>
      </c>
      <c r="D41" s="19">
        <v>1</v>
      </c>
      <c r="E41" s="149"/>
      <c r="F41" s="150"/>
      <c r="G41" s="151">
        <f t="shared" si="1"/>
        <v>0</v>
      </c>
      <c r="H41" s="150"/>
    </row>
    <row r="42" spans="1:8" x14ac:dyDescent="0.25">
      <c r="A42" s="144" t="s">
        <v>55</v>
      </c>
      <c r="B42" s="145"/>
      <c r="C42" s="145"/>
      <c r="D42" s="145"/>
      <c r="E42" s="145"/>
      <c r="F42" s="146"/>
      <c r="G42" s="152">
        <f>SUM(G35:H41)</f>
        <v>0</v>
      </c>
      <c r="H42" s="153"/>
    </row>
    <row r="43" spans="1:8" x14ac:dyDescent="0.25">
      <c r="A43" s="154" t="s">
        <v>74</v>
      </c>
      <c r="B43" s="154"/>
      <c r="C43" s="154"/>
      <c r="D43" s="154"/>
      <c r="E43" s="154"/>
      <c r="F43" s="154"/>
      <c r="G43" s="155"/>
      <c r="H43" s="156"/>
    </row>
    <row r="44" spans="1:8" x14ac:dyDescent="0.25">
      <c r="A44" s="157" t="s">
        <v>70</v>
      </c>
      <c r="B44" s="158"/>
      <c r="C44" s="158"/>
      <c r="D44" s="158"/>
      <c r="E44" s="158"/>
      <c r="F44" s="158"/>
      <c r="G44" s="159">
        <f>+G42*G43</f>
        <v>0</v>
      </c>
      <c r="H44" s="160"/>
    </row>
    <row r="45" spans="1:8" x14ac:dyDescent="0.25">
      <c r="A45" s="144" t="s">
        <v>49</v>
      </c>
      <c r="B45" s="145"/>
      <c r="C45" s="145"/>
      <c r="D45" s="145"/>
      <c r="E45" s="145"/>
      <c r="F45" s="145"/>
      <c r="G45" s="145"/>
      <c r="H45" s="146"/>
    </row>
    <row r="46" spans="1:8" x14ac:dyDescent="0.25">
      <c r="A46" s="208" t="s">
        <v>75</v>
      </c>
      <c r="B46" s="209"/>
      <c r="C46" s="209"/>
      <c r="D46" s="209"/>
      <c r="E46" s="209"/>
      <c r="F46" s="210"/>
      <c r="G46" s="147">
        <f>+G32+G44</f>
        <v>0</v>
      </c>
      <c r="H46" s="148"/>
    </row>
    <row r="47" spans="1:8" x14ac:dyDescent="0.25">
      <c r="A47" s="208" t="s">
        <v>82</v>
      </c>
      <c r="B47" s="209"/>
      <c r="C47" s="209"/>
      <c r="D47" s="209"/>
      <c r="E47" s="209"/>
      <c r="F47" s="210"/>
      <c r="G47" s="147" t="e">
        <f>G46*xx%</f>
        <v>#NAME?</v>
      </c>
      <c r="H47" s="148"/>
    </row>
    <row r="48" spans="1:8" x14ac:dyDescent="0.25">
      <c r="A48" s="208" t="s">
        <v>81</v>
      </c>
      <c r="B48" s="209"/>
      <c r="C48" s="209"/>
      <c r="D48" s="209"/>
      <c r="E48" s="209"/>
      <c r="F48" s="210"/>
      <c r="G48" s="147" t="e">
        <f>G46*xx%</f>
        <v>#NAME?</v>
      </c>
      <c r="H48" s="148"/>
    </row>
    <row r="49" spans="1:8" x14ac:dyDescent="0.25">
      <c r="A49" s="208" t="s">
        <v>69</v>
      </c>
      <c r="B49" s="209"/>
      <c r="C49" s="209"/>
      <c r="D49" s="209"/>
      <c r="E49" s="209"/>
      <c r="F49" s="210"/>
      <c r="G49" s="147" t="e">
        <f>G46+G47+G48</f>
        <v>#NAME?</v>
      </c>
      <c r="H49" s="148"/>
    </row>
    <row r="50" spans="1:8" x14ac:dyDescent="0.25">
      <c r="A50" s="208" t="s">
        <v>60</v>
      </c>
      <c r="B50" s="209"/>
      <c r="C50" s="209"/>
      <c r="D50" s="209"/>
      <c r="E50" s="209"/>
      <c r="F50" s="210"/>
      <c r="G50" s="147" t="e">
        <f>(G49)*0.19</f>
        <v>#NAME?</v>
      </c>
      <c r="H50" s="148"/>
    </row>
    <row r="51" spans="1:8" x14ac:dyDescent="0.25">
      <c r="A51" s="144" t="s">
        <v>62</v>
      </c>
      <c r="B51" s="145"/>
      <c r="C51" s="145"/>
      <c r="D51" s="145"/>
      <c r="E51" s="145"/>
      <c r="F51" s="146"/>
      <c r="G51" s="147" t="e">
        <f>+G49+G50</f>
        <v>#NAME?</v>
      </c>
      <c r="H51" s="148"/>
    </row>
  </sheetData>
  <mergeCells count="67">
    <mergeCell ref="A50:F50"/>
    <mergeCell ref="G50:H50"/>
    <mergeCell ref="A51:F51"/>
    <mergeCell ref="G51:H51"/>
    <mergeCell ref="A47:F47"/>
    <mergeCell ref="G47:H47"/>
    <mergeCell ref="A48:F48"/>
    <mergeCell ref="G48:H48"/>
    <mergeCell ref="A49:F49"/>
    <mergeCell ref="G49:H49"/>
    <mergeCell ref="A46:F46"/>
    <mergeCell ref="G46:H46"/>
    <mergeCell ref="E40:F40"/>
    <mergeCell ref="G40:H40"/>
    <mergeCell ref="E41:F41"/>
    <mergeCell ref="G41:H41"/>
    <mergeCell ref="A42:F42"/>
    <mergeCell ref="G42:H42"/>
    <mergeCell ref="A43:F43"/>
    <mergeCell ref="G43:H43"/>
    <mergeCell ref="A44:F44"/>
    <mergeCell ref="G44:H44"/>
    <mergeCell ref="A45:H45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A31:F31"/>
    <mergeCell ref="G31:H31"/>
    <mergeCell ref="A32:F32"/>
    <mergeCell ref="G32:H32"/>
    <mergeCell ref="A33:H33"/>
    <mergeCell ref="G28:H28"/>
    <mergeCell ref="G29:H29"/>
    <mergeCell ref="A30:F30"/>
    <mergeCell ref="G30:H30"/>
    <mergeCell ref="G21:H21"/>
    <mergeCell ref="G22:H22"/>
    <mergeCell ref="G23:H23"/>
    <mergeCell ref="G25:H25"/>
    <mergeCell ref="G26:H26"/>
    <mergeCell ref="G27:H27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0"/>
  <sheetViews>
    <sheetView topLeftCell="A34" zoomScale="65" zoomScaleNormal="65" workbookViewId="0">
      <selection activeCell="B23" sqref="B23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7.140625" style="26" bestFit="1" customWidth="1"/>
    <col min="4" max="4" width="13.7109375" style="26" bestFit="1" customWidth="1"/>
    <col min="5" max="5" width="17.42578125" style="26" customWidth="1"/>
    <col min="6" max="6" width="15" style="26" bestFit="1" customWidth="1"/>
    <col min="7" max="7" width="12.28515625" style="26" customWidth="1"/>
    <col min="8" max="8" width="7.8554687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159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95</v>
      </c>
      <c r="B3" s="145"/>
      <c r="C3" s="145"/>
      <c r="D3" s="145"/>
      <c r="E3" s="145"/>
      <c r="F3" s="146"/>
      <c r="G3" s="6" t="s">
        <v>0</v>
      </c>
      <c r="H3" s="18" t="str">
        <f>(ROUND('[8]CRONO - CONSULTORIA'!C5/360*12, 2))&amp;" MESES"</f>
        <v>2 MESES</v>
      </c>
    </row>
    <row r="4" spans="1:8" x14ac:dyDescent="0.25">
      <c r="A4" s="227" t="s">
        <v>161</v>
      </c>
      <c r="B4" s="228"/>
      <c r="C4" s="228"/>
      <c r="D4" s="228"/>
      <c r="E4" s="228"/>
      <c r="F4" s="228"/>
      <c r="G4" s="228"/>
      <c r="H4" s="229"/>
    </row>
    <row r="5" spans="1:8" x14ac:dyDescent="0.25">
      <c r="A5" s="227" t="s">
        <v>10</v>
      </c>
      <c r="B5" s="228"/>
      <c r="C5" s="228"/>
      <c r="D5" s="228"/>
      <c r="E5" s="228"/>
      <c r="F5" s="228"/>
      <c r="G5" s="228"/>
      <c r="H5" s="229"/>
    </row>
    <row r="6" spans="1:8" ht="24" x14ac:dyDescent="0.25">
      <c r="A6" s="4" t="s">
        <v>1</v>
      </c>
      <c r="B6" s="17" t="s">
        <v>61</v>
      </c>
      <c r="C6" s="17" t="s">
        <v>2</v>
      </c>
      <c r="D6" s="5" t="s">
        <v>3</v>
      </c>
      <c r="E6" s="6" t="s">
        <v>162</v>
      </c>
      <c r="F6" s="6" t="s">
        <v>4</v>
      </c>
      <c r="G6" s="174" t="s">
        <v>54</v>
      </c>
      <c r="H6" s="175"/>
    </row>
    <row r="7" spans="1:8" x14ac:dyDescent="0.25">
      <c r="A7" s="7" t="s">
        <v>11</v>
      </c>
      <c r="B7" s="8"/>
      <c r="C7" s="8"/>
      <c r="D7" s="8"/>
      <c r="E7" s="8"/>
      <c r="F7" s="9"/>
      <c r="G7" s="8"/>
      <c r="H7" s="10"/>
    </row>
    <row r="8" spans="1:8" x14ac:dyDescent="0.25">
      <c r="A8" s="11">
        <f>+VLOOKUP(B8,'[8]PERSONAL REQUERIDO'!$B$5:$H$30,6,FALSE)</f>
        <v>1</v>
      </c>
      <c r="B8" s="40" t="s">
        <v>12</v>
      </c>
      <c r="C8" s="11" t="s">
        <v>7</v>
      </c>
      <c r="D8" s="13">
        <f>+VLOOKUP(B8,'[8]PERSONAL REQUERIDO'!$B$5:$D$30,3,FALSE)</f>
        <v>47</v>
      </c>
      <c r="E8" s="14">
        <f>ROUNDUP(D8/'[8]CRONO - CONSULTORIA'!$C$5/A8,2)</f>
        <v>0.79</v>
      </c>
      <c r="F8" s="41"/>
      <c r="G8" s="151">
        <f t="shared" ref="G8:G19" si="0">+D8*F8</f>
        <v>0</v>
      </c>
      <c r="H8" s="150"/>
    </row>
    <row r="9" spans="1:8" x14ac:dyDescent="0.25">
      <c r="A9" s="11">
        <f>+VLOOKUP(B9,'[8]PERSONAL REQUERIDO'!$B$5:$H$30,6,FALSE)</f>
        <v>1</v>
      </c>
      <c r="B9" s="40" t="s">
        <v>13</v>
      </c>
      <c r="C9" s="11" t="s">
        <v>7</v>
      </c>
      <c r="D9" s="13">
        <f>+VLOOKUP(B9,'[8]PERSONAL REQUERIDO'!$B$5:$D$30,3,FALSE)</f>
        <v>20</v>
      </c>
      <c r="E9" s="14">
        <f>ROUNDUP(D9/'[8]CRONO - CONSULTORIA'!$C$5/A9,2)</f>
        <v>0.34</v>
      </c>
      <c r="F9" s="41"/>
      <c r="G9" s="151">
        <f t="shared" si="0"/>
        <v>0</v>
      </c>
      <c r="H9" s="150"/>
    </row>
    <row r="10" spans="1:8" x14ac:dyDescent="0.25">
      <c r="A10" s="11">
        <f>+VLOOKUP(B10,'[8]PERSONAL REQUERIDO'!$B$5:$H$30,6,FALSE)</f>
        <v>1</v>
      </c>
      <c r="B10" s="40" t="s">
        <v>14</v>
      </c>
      <c r="C10" s="11" t="s">
        <v>7</v>
      </c>
      <c r="D10" s="13">
        <f>+VLOOKUP(B10,'[8]PERSONAL REQUERIDO'!$B$5:$D$30,3,FALSE)</f>
        <v>10</v>
      </c>
      <c r="E10" s="14">
        <f>ROUNDUP(D10/'[8]CRONO - CONSULTORIA'!$C$5/A10,2)</f>
        <v>0.17</v>
      </c>
      <c r="F10" s="41"/>
      <c r="G10" s="151">
        <f t="shared" si="0"/>
        <v>0</v>
      </c>
      <c r="H10" s="150"/>
    </row>
    <row r="11" spans="1:8" x14ac:dyDescent="0.25">
      <c r="A11" s="11">
        <f>+VLOOKUP(B11,'[8]PERSONAL REQUERIDO'!$B$5:$H$30,6,FALSE)</f>
        <v>1</v>
      </c>
      <c r="B11" s="40" t="s">
        <v>15</v>
      </c>
      <c r="C11" s="11" t="s">
        <v>7</v>
      </c>
      <c r="D11" s="13">
        <v>0</v>
      </c>
      <c r="E11" s="14">
        <f>ROUNDUP(D11/'[8]CRONO - CONSULTORIA'!$C$5/A11,2)</f>
        <v>0</v>
      </c>
      <c r="F11" s="41"/>
      <c r="G11" s="151">
        <f t="shared" si="0"/>
        <v>0</v>
      </c>
      <c r="H11" s="150"/>
    </row>
    <row r="12" spans="1:8" x14ac:dyDescent="0.25">
      <c r="A12" s="11">
        <f>+VLOOKUP(B12,'[8]PERSONAL REQUERIDO'!$B$5:$H$30,6,FALSE)</f>
        <v>1</v>
      </c>
      <c r="B12" s="40" t="s">
        <v>16</v>
      </c>
      <c r="C12" s="11" t="s">
        <v>7</v>
      </c>
      <c r="D12" s="13">
        <f>+VLOOKUP(B12,'[8]PERSONAL REQUERIDO'!$B$5:$D$30,3,FALSE)</f>
        <v>4</v>
      </c>
      <c r="E12" s="14">
        <f>ROUNDUP(D12/'[8]CRONO - CONSULTORIA'!$C$5/A12,2)</f>
        <v>6.9999999999999993E-2</v>
      </c>
      <c r="F12" s="41"/>
      <c r="G12" s="151">
        <f t="shared" si="0"/>
        <v>0</v>
      </c>
      <c r="H12" s="150"/>
    </row>
    <row r="13" spans="1:8" x14ac:dyDescent="0.25">
      <c r="A13" s="11">
        <f>+VLOOKUP(B13,'[8]PERSONAL REQUERIDO'!$B$5:$H$30,6,FALSE)</f>
        <v>1</v>
      </c>
      <c r="B13" s="40" t="s">
        <v>17</v>
      </c>
      <c r="C13" s="11" t="s">
        <v>7</v>
      </c>
      <c r="D13" s="13">
        <f>+VLOOKUP(B13,'[8]PERSONAL REQUERIDO'!$B$5:$D$30,3,FALSE)</f>
        <v>8</v>
      </c>
      <c r="E13" s="14">
        <f>ROUNDUP(D13/'[8]CRONO - CONSULTORIA'!$C$5/A13,2)</f>
        <v>0.14000000000000001</v>
      </c>
      <c r="F13" s="41"/>
      <c r="G13" s="151">
        <f t="shared" si="0"/>
        <v>0</v>
      </c>
      <c r="H13" s="150"/>
    </row>
    <row r="14" spans="1:8" x14ac:dyDescent="0.25">
      <c r="A14" s="11">
        <f>+VLOOKUP(B14,'[8]PERSONAL REQUERIDO'!$B$5:$H$30,6,FALSE)</f>
        <v>1</v>
      </c>
      <c r="B14" s="40" t="s">
        <v>18</v>
      </c>
      <c r="C14" s="11" t="s">
        <v>7</v>
      </c>
      <c r="D14" s="13">
        <v>0</v>
      </c>
      <c r="E14" s="14">
        <f>ROUNDUP(D14/'[8]CRONO - CONSULTORIA'!$C$5/A14,2)</f>
        <v>0</v>
      </c>
      <c r="F14" s="41"/>
      <c r="G14" s="151">
        <f t="shared" si="0"/>
        <v>0</v>
      </c>
      <c r="H14" s="150"/>
    </row>
    <row r="15" spans="1:8" x14ac:dyDescent="0.25">
      <c r="A15" s="11">
        <f>+VLOOKUP(B15,'[8]PERSONAL REQUERIDO'!$B$5:$H$30,6,FALSE)</f>
        <v>1</v>
      </c>
      <c r="B15" s="40" t="s">
        <v>19</v>
      </c>
      <c r="C15" s="11" t="s">
        <v>7</v>
      </c>
      <c r="D15" s="13">
        <f>+VLOOKUP(B15,'[8]PERSONAL REQUERIDO'!$B$5:$D$30,3,FALSE)</f>
        <v>10</v>
      </c>
      <c r="E15" s="14">
        <f>ROUNDUP(D15/'[8]CRONO - CONSULTORIA'!$C$5/A15,2)</f>
        <v>0.17</v>
      </c>
      <c r="F15" s="41"/>
      <c r="G15" s="151">
        <f t="shared" si="0"/>
        <v>0</v>
      </c>
      <c r="H15" s="150"/>
    </row>
    <row r="16" spans="1:8" x14ac:dyDescent="0.25">
      <c r="A16" s="11">
        <f>+VLOOKUP(B16,'[8]PERSONAL REQUERIDO'!$B$5:$H$30,6,FALSE)</f>
        <v>1</v>
      </c>
      <c r="B16" s="40" t="s">
        <v>20</v>
      </c>
      <c r="C16" s="11" t="s">
        <v>7</v>
      </c>
      <c r="D16" s="13">
        <f>+VLOOKUP(B16,'[8]PERSONAL REQUERIDO'!$B$5:$D$30,3,FALSE)</f>
        <v>11</v>
      </c>
      <c r="E16" s="14">
        <f>ROUNDUP(D16/'[8]CRONO - CONSULTORIA'!$C$5/A16,2)</f>
        <v>0.19</v>
      </c>
      <c r="F16" s="41"/>
      <c r="G16" s="151">
        <f t="shared" si="0"/>
        <v>0</v>
      </c>
      <c r="H16" s="150"/>
    </row>
    <row r="17" spans="1:8" x14ac:dyDescent="0.25">
      <c r="A17" s="11">
        <f>+VLOOKUP(B17,'[8]PERSONAL REQUERIDO'!$B$5:$H$30,6,FALSE)</f>
        <v>1</v>
      </c>
      <c r="B17" s="40" t="s">
        <v>21</v>
      </c>
      <c r="C17" s="11" t="s">
        <v>7</v>
      </c>
      <c r="D17" s="13">
        <f>+VLOOKUP(B17,'[8]PERSONAL REQUERIDO'!$B$5:$D$30,3,FALSE)</f>
        <v>5</v>
      </c>
      <c r="E17" s="14">
        <f>ROUNDUP(D17/'[8]CRONO - CONSULTORIA'!$C$5/A17,2)</f>
        <v>0.09</v>
      </c>
      <c r="F17" s="41"/>
      <c r="G17" s="151">
        <f t="shared" si="0"/>
        <v>0</v>
      </c>
      <c r="H17" s="150"/>
    </row>
    <row r="18" spans="1:8" x14ac:dyDescent="0.25">
      <c r="A18" s="11">
        <f>+VLOOKUP(B18,'[8]PERSONAL REQUERIDO'!$B$5:$H$30,6,FALSE)</f>
        <v>1</v>
      </c>
      <c r="B18" s="40" t="s">
        <v>22</v>
      </c>
      <c r="C18" s="11" t="s">
        <v>7</v>
      </c>
      <c r="D18" s="13">
        <f>+VLOOKUP(B18,'[8]PERSONAL REQUERIDO'!$B$5:$D$30,3,FALSE)</f>
        <v>12</v>
      </c>
      <c r="E18" s="14">
        <f>ROUNDUP(D18/'[8]CRONO - CONSULTORIA'!$C$5/A18,2)</f>
        <v>0.2</v>
      </c>
      <c r="F18" s="41"/>
      <c r="G18" s="151">
        <f t="shared" si="0"/>
        <v>0</v>
      </c>
      <c r="H18" s="150"/>
    </row>
    <row r="19" spans="1:8" x14ac:dyDescent="0.25">
      <c r="A19" s="11">
        <f>+VLOOKUP(B19,'[8]PERSONAL REQUERIDO'!$B$5:$H$30,6,FALSE)</f>
        <v>1</v>
      </c>
      <c r="B19" s="40" t="s">
        <v>23</v>
      </c>
      <c r="C19" s="11" t="s">
        <v>7</v>
      </c>
      <c r="D19" s="13">
        <f>+VLOOKUP(B19,'[8]PERSONAL REQUERIDO'!$B$5:$D$30,3,FALSE)</f>
        <v>28</v>
      </c>
      <c r="E19" s="14">
        <f>ROUNDUP(D19/'[8]CRONO - CONSULTORIA'!$C$5/A19,2)</f>
        <v>0.47000000000000003</v>
      </c>
      <c r="F19" s="41"/>
      <c r="G19" s="151">
        <f t="shared" si="0"/>
        <v>0</v>
      </c>
      <c r="H19" s="150"/>
    </row>
    <row r="20" spans="1:8" x14ac:dyDescent="0.25">
      <c r="A20" s="7" t="s">
        <v>24</v>
      </c>
      <c r="B20" s="8"/>
      <c r="C20" s="8"/>
      <c r="D20" s="8"/>
      <c r="E20" s="16"/>
      <c r="F20" s="8"/>
      <c r="G20" s="8"/>
      <c r="H20" s="10"/>
    </row>
    <row r="21" spans="1:8" x14ac:dyDescent="0.25">
      <c r="A21" s="11">
        <f>+VLOOKUP(B21,'[8]PERSONAL REQUERIDO'!$B$5:$H$30,6,FALSE)</f>
        <v>1</v>
      </c>
      <c r="B21" s="40" t="s">
        <v>25</v>
      </c>
      <c r="C21" s="11" t="s">
        <v>7</v>
      </c>
      <c r="D21" s="13">
        <f>+VLOOKUP(B21,'[8]PERSONAL REQUERIDO'!$B$5:$D$30,3,FALSE)</f>
        <v>3</v>
      </c>
      <c r="E21" s="14">
        <f>+D21/'[8]CRONO - CONSULTORIA'!$C$5/A21</f>
        <v>0.05</v>
      </c>
      <c r="F21" s="41"/>
      <c r="G21" s="151"/>
      <c r="H21" s="150"/>
    </row>
    <row r="22" spans="1:8" x14ac:dyDescent="0.25">
      <c r="A22" s="11">
        <f>+VLOOKUP(B22,'[8]PERSONAL REQUERIDO'!$B$5:$H$30,6,FALSE)</f>
        <v>1</v>
      </c>
      <c r="B22" s="40" t="s">
        <v>28</v>
      </c>
      <c r="C22" s="11" t="s">
        <v>7</v>
      </c>
      <c r="D22" s="13">
        <f>+VLOOKUP(B22,'[8]PERSONAL REQUERIDO'!$B$5:$D$30,3,FALSE)</f>
        <v>12</v>
      </c>
      <c r="E22" s="14">
        <f>+D22/'[8]CRONO - CONSULTORIA'!$C$5/A22</f>
        <v>0.2</v>
      </c>
      <c r="F22" s="41"/>
      <c r="G22" s="151">
        <f>+D22*F22</f>
        <v>0</v>
      </c>
      <c r="H22" s="150"/>
    </row>
    <row r="23" spans="1:8" x14ac:dyDescent="0.25">
      <c r="A23" s="7" t="s">
        <v>29</v>
      </c>
      <c r="B23" s="8"/>
      <c r="C23" s="8"/>
      <c r="D23" s="8"/>
      <c r="E23" s="16"/>
      <c r="F23" s="8"/>
      <c r="G23" s="8"/>
      <c r="H23" s="10"/>
    </row>
    <row r="24" spans="1:8" x14ac:dyDescent="0.25">
      <c r="A24" s="11">
        <f>+VLOOKUP(B24,'[8]PERSONAL REQUERIDO'!$B$5:$H$30,6,FALSE)</f>
        <v>1</v>
      </c>
      <c r="B24" s="40" t="s">
        <v>30</v>
      </c>
      <c r="C24" s="11" t="s">
        <v>7</v>
      </c>
      <c r="D24" s="13">
        <f>+VLOOKUP(B24,'[8]PERSONAL REQUERIDO'!$B$5:$D$30,3,FALSE)</f>
        <v>10</v>
      </c>
      <c r="E24" s="14">
        <f>ROUNDUP(D24/'[8]CRONO - CONSULTORIA'!$C$5/A24,2)</f>
        <v>0.17</v>
      </c>
      <c r="F24" s="41"/>
      <c r="G24" s="151">
        <f>+D24*F24</f>
        <v>0</v>
      </c>
      <c r="H24" s="150"/>
    </row>
    <row r="25" spans="1:8" x14ac:dyDescent="0.25">
      <c r="A25" s="11">
        <f>+VLOOKUP(B25,'[8]PERSONAL REQUERIDO'!$B$5:$H$30,6,FALSE)</f>
        <v>1</v>
      </c>
      <c r="B25" s="40" t="s">
        <v>31</v>
      </c>
      <c r="C25" s="11" t="s">
        <v>7</v>
      </c>
      <c r="D25" s="13">
        <f>+VLOOKUP(B25,'[8]PERSONAL REQUERIDO'!$B$5:$D$30,3,FALSE)</f>
        <v>4</v>
      </c>
      <c r="E25" s="14">
        <f>+D25/'[8]CRONO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+VLOOKUP(B26,'[8]PERSONAL REQUERIDO'!$B$5:$H$30,6,FALSE)</f>
        <v>1</v>
      </c>
      <c r="B26" s="40" t="s">
        <v>32</v>
      </c>
      <c r="C26" s="11" t="s">
        <v>7</v>
      </c>
      <c r="D26" s="13">
        <f>+VLOOKUP(B26,'[8]PERSONAL REQUERIDO'!$B$5:$D$30,3,FALSE)</f>
        <v>4</v>
      </c>
      <c r="E26" s="14">
        <f>+D26/'[8]CRONO - CONSULTORIA'!$C$5/A26</f>
        <v>6.6666666666666666E-2</v>
      </c>
      <c r="F26" s="41"/>
      <c r="G26" s="151">
        <f>+D26*F26</f>
        <v>0</v>
      </c>
      <c r="H26" s="150"/>
    </row>
    <row r="27" spans="1:8" x14ac:dyDescent="0.25">
      <c r="A27" s="11">
        <f>+VLOOKUP(B27,'[8]PERSONAL REQUERIDO'!$B$5:$H$30,6,FALSE)</f>
        <v>1</v>
      </c>
      <c r="B27" s="40" t="s">
        <v>33</v>
      </c>
      <c r="C27" s="11" t="s">
        <v>7</v>
      </c>
      <c r="D27" s="13">
        <f>+VLOOKUP(B27,'[8]PERSONAL REQUERIDO'!$B$5:$D$30,3,FALSE)</f>
        <v>29</v>
      </c>
      <c r="E27" s="14">
        <f>ROUNDUP(D27/'[8]CRONO - CONSULTORIA'!$C$5/A27,2)</f>
        <v>0.49</v>
      </c>
      <c r="F27" s="41"/>
      <c r="G27" s="151">
        <f>+D27*F27</f>
        <v>0</v>
      </c>
      <c r="H27" s="150"/>
    </row>
    <row r="28" spans="1:8" x14ac:dyDescent="0.25">
      <c r="A28" s="11">
        <f>+VLOOKUP(B28,'[8]PERSONAL REQUERIDO'!$B$5:$H$30,6,FALSE)</f>
        <v>1</v>
      </c>
      <c r="B28" s="40" t="s">
        <v>34</v>
      </c>
      <c r="C28" s="11" t="s">
        <v>7</v>
      </c>
      <c r="D28" s="13">
        <v>0</v>
      </c>
      <c r="E28" s="14">
        <f>ROUNDUP(D28/'[8]CRONO - CONSULTORIA'!$C$5/A28,2)</f>
        <v>0</v>
      </c>
      <c r="F28" s="41"/>
      <c r="G28" s="151">
        <f>+D28*F28</f>
        <v>0</v>
      </c>
      <c r="H28" s="150"/>
    </row>
    <row r="29" spans="1:8" x14ac:dyDescent="0.25">
      <c r="A29" s="168" t="s">
        <v>51</v>
      </c>
      <c r="B29" s="169"/>
      <c r="C29" s="169"/>
      <c r="D29" s="169"/>
      <c r="E29" s="169"/>
      <c r="F29" s="170"/>
      <c r="G29" s="152">
        <f>SUM(G8:H28)</f>
        <v>0</v>
      </c>
      <c r="H29" s="153"/>
    </row>
    <row r="30" spans="1:8" x14ac:dyDescent="0.25">
      <c r="A30" s="154" t="s">
        <v>52</v>
      </c>
      <c r="B30" s="154"/>
      <c r="C30" s="154"/>
      <c r="D30" s="154"/>
      <c r="E30" s="154"/>
      <c r="F30" s="154"/>
      <c r="G30" s="155"/>
      <c r="H30" s="156"/>
    </row>
    <row r="31" spans="1:8" x14ac:dyDescent="0.25">
      <c r="A31" s="144" t="s">
        <v>53</v>
      </c>
      <c r="B31" s="145"/>
      <c r="C31" s="145"/>
      <c r="D31" s="145"/>
      <c r="E31" s="145"/>
      <c r="F31" s="145"/>
      <c r="G31" s="152">
        <f>+G29*G30</f>
        <v>0</v>
      </c>
      <c r="H31" s="153"/>
    </row>
    <row r="32" spans="1:8" x14ac:dyDescent="0.25">
      <c r="A32" s="264" t="s">
        <v>38</v>
      </c>
      <c r="B32" s="265"/>
      <c r="C32" s="265"/>
      <c r="D32" s="265"/>
      <c r="E32" s="265"/>
      <c r="F32" s="265"/>
      <c r="G32" s="265"/>
      <c r="H32" s="266"/>
    </row>
    <row r="33" spans="1:8" x14ac:dyDescent="0.25">
      <c r="A33" s="39" t="s">
        <v>1</v>
      </c>
      <c r="B33" s="39" t="s">
        <v>38</v>
      </c>
      <c r="C33" s="39" t="s">
        <v>2</v>
      </c>
      <c r="D33" s="39" t="s">
        <v>39</v>
      </c>
      <c r="E33" s="222" t="s">
        <v>63</v>
      </c>
      <c r="F33" s="223"/>
      <c r="G33" s="224" t="s">
        <v>67</v>
      </c>
      <c r="H33" s="225"/>
    </row>
    <row r="34" spans="1:8" ht="60" x14ac:dyDescent="0.25">
      <c r="A34" s="19">
        <v>1</v>
      </c>
      <c r="B34" s="20" t="s">
        <v>40</v>
      </c>
      <c r="C34" s="19" t="s">
        <v>41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0" t="s">
        <v>42</v>
      </c>
      <c r="C35" s="19" t="s">
        <v>43</v>
      </c>
      <c r="D35" s="19">
        <v>1</v>
      </c>
      <c r="E35" s="149"/>
      <c r="F35" s="150"/>
      <c r="G35" s="151">
        <f>+A35*D35*E35</f>
        <v>0</v>
      </c>
      <c r="H35" s="150"/>
    </row>
    <row r="36" spans="1:8" ht="24" x14ac:dyDescent="0.25">
      <c r="A36" s="19">
        <v>1</v>
      </c>
      <c r="B36" s="22" t="s">
        <v>44</v>
      </c>
      <c r="C36" s="19" t="s">
        <v>41</v>
      </c>
      <c r="D36" s="19">
        <v>1</v>
      </c>
      <c r="E36" s="149"/>
      <c r="F36" s="150"/>
      <c r="G36" s="151">
        <f t="shared" ref="G36:G40" si="1">+A36*D36*E36</f>
        <v>0</v>
      </c>
      <c r="H36" s="150"/>
    </row>
    <row r="37" spans="1:8" ht="36" x14ac:dyDescent="0.25">
      <c r="A37" s="19">
        <v>1</v>
      </c>
      <c r="B37" s="22" t="s">
        <v>45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46</v>
      </c>
      <c r="C38" s="19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2" t="s">
        <v>47</v>
      </c>
      <c r="C39" s="23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ht="36" x14ac:dyDescent="0.25">
      <c r="A40" s="19">
        <v>1</v>
      </c>
      <c r="B40" s="20" t="s">
        <v>48</v>
      </c>
      <c r="C40" s="19" t="s">
        <v>41</v>
      </c>
      <c r="D40" s="19">
        <v>1</v>
      </c>
      <c r="E40" s="149"/>
      <c r="F40" s="150"/>
      <c r="G40" s="151">
        <f t="shared" si="1"/>
        <v>0</v>
      </c>
      <c r="H40" s="150"/>
    </row>
    <row r="41" spans="1:8" x14ac:dyDescent="0.25">
      <c r="A41" s="219" t="s">
        <v>55</v>
      </c>
      <c r="B41" s="220"/>
      <c r="C41" s="220"/>
      <c r="D41" s="220"/>
      <c r="E41" s="220"/>
      <c r="F41" s="221"/>
      <c r="G41" s="152">
        <f>SUM(G34:H40)</f>
        <v>0</v>
      </c>
      <c r="H41" s="153"/>
    </row>
    <row r="42" spans="1:8" x14ac:dyDescent="0.25">
      <c r="A42" s="154" t="s">
        <v>74</v>
      </c>
      <c r="B42" s="154"/>
      <c r="C42" s="154"/>
      <c r="D42" s="154"/>
      <c r="E42" s="154"/>
      <c r="F42" s="154"/>
      <c r="G42" s="155"/>
      <c r="H42" s="156"/>
    </row>
    <row r="43" spans="1:8" x14ac:dyDescent="0.25">
      <c r="A43" s="219" t="s">
        <v>56</v>
      </c>
      <c r="B43" s="220"/>
      <c r="C43" s="220"/>
      <c r="D43" s="220"/>
      <c r="E43" s="220"/>
      <c r="F43" s="220"/>
      <c r="G43" s="267">
        <f>+G41*G42</f>
        <v>0</v>
      </c>
      <c r="H43" s="268"/>
    </row>
    <row r="44" spans="1:8" x14ac:dyDescent="0.25">
      <c r="A44" s="144" t="s">
        <v>49</v>
      </c>
      <c r="B44" s="145"/>
      <c r="C44" s="145"/>
      <c r="D44" s="145"/>
      <c r="E44" s="145"/>
      <c r="F44" s="145"/>
      <c r="G44" s="145"/>
      <c r="H44" s="146"/>
    </row>
    <row r="45" spans="1:8" x14ac:dyDescent="0.25">
      <c r="A45" s="208" t="s">
        <v>75</v>
      </c>
      <c r="B45" s="209"/>
      <c r="C45" s="209"/>
      <c r="D45" s="209"/>
      <c r="E45" s="209"/>
      <c r="F45" s="210"/>
      <c r="G45" s="147">
        <f>+G31+G43</f>
        <v>0</v>
      </c>
      <c r="H45" s="148"/>
    </row>
    <row r="46" spans="1:8" x14ac:dyDescent="0.25">
      <c r="A46" s="208" t="s">
        <v>82</v>
      </c>
      <c r="B46" s="209"/>
      <c r="C46" s="209"/>
      <c r="D46" s="209"/>
      <c r="E46" s="209"/>
      <c r="F46" s="210"/>
      <c r="G46" s="147" t="e">
        <f>G45*xx%</f>
        <v>#NAME?</v>
      </c>
      <c r="H46" s="148"/>
    </row>
    <row r="47" spans="1:8" x14ac:dyDescent="0.25">
      <c r="A47" s="208" t="s">
        <v>81</v>
      </c>
      <c r="B47" s="209"/>
      <c r="C47" s="209"/>
      <c r="D47" s="209"/>
      <c r="E47" s="209"/>
      <c r="F47" s="210"/>
      <c r="G47" s="147" t="e">
        <f>G45*xx%</f>
        <v>#NAME?</v>
      </c>
      <c r="H47" s="148"/>
    </row>
    <row r="48" spans="1:8" x14ac:dyDescent="0.25">
      <c r="A48" s="208" t="s">
        <v>64</v>
      </c>
      <c r="B48" s="209"/>
      <c r="C48" s="209"/>
      <c r="D48" s="209"/>
      <c r="E48" s="209"/>
      <c r="F48" s="210"/>
      <c r="G48" s="147" t="e">
        <f>G45+G46+G47</f>
        <v>#NAME?</v>
      </c>
      <c r="H48" s="148"/>
    </row>
    <row r="49" spans="1:8" x14ac:dyDescent="0.25">
      <c r="A49" s="208" t="s">
        <v>157</v>
      </c>
      <c r="B49" s="209"/>
      <c r="C49" s="209"/>
      <c r="D49" s="209"/>
      <c r="E49" s="209"/>
      <c r="F49" s="210"/>
      <c r="G49" s="147" t="e">
        <f>(G48)*19%</f>
        <v>#NAME?</v>
      </c>
      <c r="H49" s="148"/>
    </row>
    <row r="50" spans="1:8" x14ac:dyDescent="0.25">
      <c r="A50" s="144" t="s">
        <v>62</v>
      </c>
      <c r="B50" s="145"/>
      <c r="C50" s="145"/>
      <c r="D50" s="145"/>
      <c r="E50" s="145"/>
      <c r="F50" s="146"/>
      <c r="G50" s="147" t="e">
        <f>+G48+G49</f>
        <v>#NAME?</v>
      </c>
      <c r="H50" s="148"/>
    </row>
  </sheetData>
  <mergeCells count="66">
    <mergeCell ref="A49:F49"/>
    <mergeCell ref="G49:H49"/>
    <mergeCell ref="A50:F50"/>
    <mergeCell ref="G50:H50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E40:F40"/>
    <mergeCell ref="G40:H40"/>
    <mergeCell ref="A41:F41"/>
    <mergeCell ref="G41:H41"/>
    <mergeCell ref="A42:F42"/>
    <mergeCell ref="G42:H42"/>
    <mergeCell ref="A43:F43"/>
    <mergeCell ref="G43:H43"/>
    <mergeCell ref="A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A30:F30"/>
    <mergeCell ref="G30:H30"/>
    <mergeCell ref="A31:F31"/>
    <mergeCell ref="G31:H31"/>
    <mergeCell ref="A32:H32"/>
    <mergeCell ref="G27:H27"/>
    <mergeCell ref="G28:H28"/>
    <mergeCell ref="A29:F29"/>
    <mergeCell ref="G29:H29"/>
    <mergeCell ref="G22:H22"/>
    <mergeCell ref="G24:H24"/>
    <mergeCell ref="G25:H25"/>
    <mergeCell ref="G26:H26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5:H5"/>
    <mergeCell ref="G6:H6"/>
    <mergeCell ref="G8:H8"/>
    <mergeCell ref="A1:H2"/>
    <mergeCell ref="A3:F3"/>
    <mergeCell ref="A4:H4"/>
  </mergeCells>
  <pageMargins left="0.7" right="0.7" top="0.75" bottom="0.75" header="0.3" footer="0.3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983"/>
  <sheetViews>
    <sheetView zoomScale="66" zoomScaleNormal="66" workbookViewId="0">
      <selection activeCell="E8" sqref="E8"/>
    </sheetView>
  </sheetViews>
  <sheetFormatPr baseColWidth="10" defaultColWidth="14.42578125" defaultRowHeight="15" customHeight="1" x14ac:dyDescent="0.2"/>
  <cols>
    <col min="1" max="1" width="12.5703125" style="45" customWidth="1"/>
    <col min="2" max="2" width="42.7109375" style="45" customWidth="1"/>
    <col min="3" max="3" width="7.140625" style="45" bestFit="1" customWidth="1"/>
    <col min="4" max="4" width="13.7109375" style="45" bestFit="1" customWidth="1"/>
    <col min="5" max="5" width="14.28515625" style="45" bestFit="1" customWidth="1"/>
    <col min="6" max="6" width="15" style="45" bestFit="1" customWidth="1"/>
    <col min="7" max="7" width="12.28515625" style="45" customWidth="1"/>
    <col min="8" max="8" width="14.7109375" style="45" customWidth="1"/>
    <col min="9" max="26" width="8.85546875" style="45" customWidth="1"/>
    <col min="27" max="16384" width="14.42578125" style="45"/>
  </cols>
  <sheetData>
    <row r="1" spans="1:26" ht="12" x14ac:dyDescent="0.2">
      <c r="A1" s="259" t="s">
        <v>158</v>
      </c>
      <c r="B1" s="252"/>
      <c r="C1" s="252"/>
      <c r="D1" s="252"/>
      <c r="E1" s="252"/>
      <c r="F1" s="252"/>
      <c r="G1" s="252"/>
      <c r="H1" s="25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.75" customHeight="1" x14ac:dyDescent="0.2">
      <c r="A2" s="260"/>
      <c r="B2" s="261"/>
      <c r="C2" s="261"/>
      <c r="D2" s="261"/>
      <c r="E2" s="261"/>
      <c r="F2" s="261"/>
      <c r="G2" s="261"/>
      <c r="H2" s="26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x14ac:dyDescent="0.2">
      <c r="A3" s="234" t="s">
        <v>164</v>
      </c>
      <c r="B3" s="269"/>
      <c r="C3" s="269"/>
      <c r="D3" s="269"/>
      <c r="E3" s="269"/>
      <c r="F3" s="269"/>
      <c r="G3" s="46" t="s">
        <v>0</v>
      </c>
      <c r="H3" s="47" t="str">
        <f>(ROUND('[3]CRONO - CONSULTORIA'!C5/360*12, 2))&amp;" MESES"</f>
        <v>1,6 MESES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" x14ac:dyDescent="0.2">
      <c r="A4" s="256" t="s">
        <v>10</v>
      </c>
      <c r="B4" s="257"/>
      <c r="C4" s="257"/>
      <c r="D4" s="257"/>
      <c r="E4" s="257"/>
      <c r="F4" s="257"/>
      <c r="G4" s="257"/>
      <c r="H4" s="24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x14ac:dyDescent="0.2">
      <c r="A5" s="48" t="s">
        <v>1</v>
      </c>
      <c r="B5" s="49" t="s">
        <v>61</v>
      </c>
      <c r="C5" s="49" t="s">
        <v>2</v>
      </c>
      <c r="D5" s="50" t="s">
        <v>3</v>
      </c>
      <c r="E5" s="51" t="s">
        <v>162</v>
      </c>
      <c r="F5" s="51" t="s">
        <v>4</v>
      </c>
      <c r="G5" s="258" t="s">
        <v>58</v>
      </c>
      <c r="H5" s="23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52" t="s">
        <v>11</v>
      </c>
      <c r="B6" s="53"/>
      <c r="C6" s="53"/>
      <c r="D6" s="53"/>
      <c r="E6" s="53"/>
      <c r="F6" s="54"/>
      <c r="G6" s="53"/>
      <c r="H6" s="5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56">
        <f>+VLOOKUP(B7,'[3]PERSONAL REQUERIDO'!$B$5:$H$30,6,FALSE)</f>
        <v>1</v>
      </c>
      <c r="B7" s="57" t="s">
        <v>12</v>
      </c>
      <c r="C7" s="56" t="s">
        <v>7</v>
      </c>
      <c r="D7" s="58">
        <f>+VLOOKUP(B7,'[3]PERSONAL REQUERIDO'!$B$5:$D$30,3,FALSE)</f>
        <v>38</v>
      </c>
      <c r="E7" s="59">
        <f>ROUNDUP(D7/'[3]CRONO - CONSULTORIA'!$C$5/A7,2)</f>
        <v>0.8</v>
      </c>
      <c r="F7" s="60"/>
      <c r="G7" s="254">
        <f t="shared" ref="G7:G18" si="0">+D7*F7</f>
        <v>0</v>
      </c>
      <c r="H7" s="23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56">
        <f>+VLOOKUP(B8,'[3]PERSONAL REQUERIDO'!$B$5:$H$30,6,FALSE)</f>
        <v>1</v>
      </c>
      <c r="B8" s="57" t="s">
        <v>13</v>
      </c>
      <c r="C8" s="56" t="s">
        <v>7</v>
      </c>
      <c r="D8" s="58">
        <f>+VLOOKUP(B8,'[3]PERSONAL REQUERIDO'!$B$5:$D$30,3,FALSE)</f>
        <v>17</v>
      </c>
      <c r="E8" s="59">
        <f>ROUNDUP(D8/'[3]CRONO - CONSULTORIA'!$C$5/A8,2)</f>
        <v>0.36</v>
      </c>
      <c r="F8" s="60"/>
      <c r="G8" s="254">
        <f t="shared" si="0"/>
        <v>0</v>
      </c>
      <c r="H8" s="23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56">
        <f>+VLOOKUP(B9,'[3]PERSONAL REQUERIDO'!$B$5:$H$30,6,FALSE)</f>
        <v>1</v>
      </c>
      <c r="B9" s="57" t="s">
        <v>14</v>
      </c>
      <c r="C9" s="56" t="s">
        <v>7</v>
      </c>
      <c r="D9" s="58">
        <f>+VLOOKUP(B9,'[3]PERSONAL REQUERIDO'!$B$5:$D$30,3,FALSE)</f>
        <v>10</v>
      </c>
      <c r="E9" s="59">
        <f>ROUNDUP(D9/'[3]CRONO - CONSULTORIA'!$C$5/A9,2)</f>
        <v>0.21000000000000002</v>
      </c>
      <c r="F9" s="60"/>
      <c r="G9" s="254">
        <f t="shared" si="0"/>
        <v>0</v>
      </c>
      <c r="H9" s="23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56">
        <f>+VLOOKUP(B10,'[3]PERSONAL REQUERIDO'!$B$5:$H$30,6,FALSE)</f>
        <v>1</v>
      </c>
      <c r="B10" s="57" t="s">
        <v>15</v>
      </c>
      <c r="C10" s="56" t="s">
        <v>7</v>
      </c>
      <c r="D10" s="58">
        <v>0</v>
      </c>
      <c r="E10" s="59">
        <f>ROUNDUP(D10/'[3]CRONO - CONSULTORIA'!$C$5/A10,2)</f>
        <v>0</v>
      </c>
      <c r="F10" s="60"/>
      <c r="G10" s="254">
        <f t="shared" si="0"/>
        <v>0</v>
      </c>
      <c r="H10" s="23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56">
        <f>+VLOOKUP(B11,'[3]PERSONAL REQUERIDO'!$B$5:$H$30,6,FALSE)</f>
        <v>1</v>
      </c>
      <c r="B11" s="57" t="s">
        <v>16</v>
      </c>
      <c r="C11" s="56" t="s">
        <v>7</v>
      </c>
      <c r="D11" s="58">
        <f>+VLOOKUP(B11,'[3]PERSONAL REQUERIDO'!$B$5:$D$30,3,FALSE)</f>
        <v>3</v>
      </c>
      <c r="E11" s="59">
        <f>ROUNDUP(D11/'[3]CRONO - CONSULTORIA'!$C$5/A11,2)</f>
        <v>6.9999999999999993E-2</v>
      </c>
      <c r="F11" s="60"/>
      <c r="G11" s="254">
        <f t="shared" si="0"/>
        <v>0</v>
      </c>
      <c r="H11" s="23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56">
        <f>+VLOOKUP(B12,'[3]PERSONAL REQUERIDO'!$B$5:$H$30,6,FALSE)</f>
        <v>1</v>
      </c>
      <c r="B12" s="57" t="s">
        <v>17</v>
      </c>
      <c r="C12" s="56" t="s">
        <v>7</v>
      </c>
      <c r="D12" s="58">
        <f>+VLOOKUP(B12,'[3]PERSONAL REQUERIDO'!$B$5:$D$30,3,FALSE)</f>
        <v>8</v>
      </c>
      <c r="E12" s="59">
        <f>ROUNDUP(D12/'[3]CRONO - CONSULTORIA'!$C$5/A12,2)</f>
        <v>0.17</v>
      </c>
      <c r="F12" s="60"/>
      <c r="G12" s="254">
        <f t="shared" si="0"/>
        <v>0</v>
      </c>
      <c r="H12" s="23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56">
        <f>+VLOOKUP(B13,'[3]PERSONAL REQUERIDO'!$B$5:$H$30,6,FALSE)</f>
        <v>1</v>
      </c>
      <c r="B13" s="57" t="s">
        <v>18</v>
      </c>
      <c r="C13" s="56" t="s">
        <v>7</v>
      </c>
      <c r="D13" s="58">
        <v>0</v>
      </c>
      <c r="E13" s="59">
        <f>ROUNDUP(D13/'[3]CRONO - CONSULTORIA'!$C$5/A13,2)</f>
        <v>0</v>
      </c>
      <c r="F13" s="60"/>
      <c r="G13" s="254">
        <f t="shared" si="0"/>
        <v>0</v>
      </c>
      <c r="H13" s="23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56">
        <f>+VLOOKUP(B14,'[3]PERSONAL REQUERIDO'!$B$5:$H$30,6,FALSE)</f>
        <v>1</v>
      </c>
      <c r="B14" s="57" t="s">
        <v>19</v>
      </c>
      <c r="C14" s="56" t="s">
        <v>7</v>
      </c>
      <c r="D14" s="58">
        <f>+VLOOKUP(B14,'[3]PERSONAL REQUERIDO'!$B$5:$D$30,3,FALSE)</f>
        <v>8</v>
      </c>
      <c r="E14" s="59">
        <f>ROUNDUP(D14/'[3]CRONO - CONSULTORIA'!$C$5/A14,2)</f>
        <v>0.17</v>
      </c>
      <c r="F14" s="60"/>
      <c r="G14" s="254">
        <f t="shared" si="0"/>
        <v>0</v>
      </c>
      <c r="H14" s="2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56">
        <f>+VLOOKUP(B15,'[3]PERSONAL REQUERIDO'!$B$5:$H$30,6,FALSE)</f>
        <v>1</v>
      </c>
      <c r="B15" s="57" t="s">
        <v>20</v>
      </c>
      <c r="C15" s="56" t="s">
        <v>7</v>
      </c>
      <c r="D15" s="58">
        <f>+VLOOKUP(B15,'[3]PERSONAL REQUERIDO'!$B$5:$D$30,3,FALSE)</f>
        <v>9</v>
      </c>
      <c r="E15" s="59">
        <f>ROUNDUP(D15/'[3]CRONO - CONSULTORIA'!$C$5/A15,2)</f>
        <v>0.19</v>
      </c>
      <c r="F15" s="60"/>
      <c r="G15" s="254">
        <f t="shared" si="0"/>
        <v>0</v>
      </c>
      <c r="H15" s="23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56">
        <f>+VLOOKUP(B16,'[3]PERSONAL REQUERIDO'!$B$5:$H$30,6,FALSE)</f>
        <v>1</v>
      </c>
      <c r="B16" s="57" t="s">
        <v>21</v>
      </c>
      <c r="C16" s="56" t="s">
        <v>7</v>
      </c>
      <c r="D16" s="58">
        <f>+VLOOKUP(B16,'[3]PERSONAL REQUERIDO'!$B$5:$D$30,3,FALSE)</f>
        <v>4</v>
      </c>
      <c r="E16" s="59">
        <f>ROUNDUP(D16/'[3]CRONO - CONSULTORIA'!$C$5/A16,2)</f>
        <v>0.09</v>
      </c>
      <c r="F16" s="60"/>
      <c r="G16" s="254">
        <f t="shared" si="0"/>
        <v>0</v>
      </c>
      <c r="H16" s="23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6">
        <f>+VLOOKUP(B17,'[3]PERSONAL REQUERIDO'!$B$5:$H$30,6,FALSE)</f>
        <v>1</v>
      </c>
      <c r="B17" s="57" t="s">
        <v>22</v>
      </c>
      <c r="C17" s="56" t="s">
        <v>7</v>
      </c>
      <c r="D17" s="58">
        <f>+VLOOKUP(B17,'[3]PERSONAL REQUERIDO'!$B$5:$D$30,3,FALSE)</f>
        <v>8</v>
      </c>
      <c r="E17" s="59">
        <f>ROUNDUP(D17/'[3]CRONO - CONSULTORIA'!$C$5/A17,2)</f>
        <v>0.17</v>
      </c>
      <c r="F17" s="60"/>
      <c r="G17" s="254">
        <f t="shared" si="0"/>
        <v>0</v>
      </c>
      <c r="H17" s="23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56">
        <f>+VLOOKUP(B18,'[3]PERSONAL REQUERIDO'!$B$5:$H$30,6,FALSE)</f>
        <v>1</v>
      </c>
      <c r="B18" s="57" t="s">
        <v>23</v>
      </c>
      <c r="C18" s="56" t="s">
        <v>7</v>
      </c>
      <c r="D18" s="58">
        <f>+VLOOKUP(B18,'[3]PERSONAL REQUERIDO'!$B$5:$D$30,3,FALSE)</f>
        <v>20</v>
      </c>
      <c r="E18" s="59">
        <f>ROUNDUP(D18/'[3]CRONO - CONSULTORIA'!$C$5/A18,2)</f>
        <v>0.42</v>
      </c>
      <c r="F18" s="60"/>
      <c r="G18" s="254">
        <f t="shared" si="0"/>
        <v>0</v>
      </c>
      <c r="H18" s="23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52" t="s">
        <v>24</v>
      </c>
      <c r="B19" s="53"/>
      <c r="C19" s="53"/>
      <c r="D19" s="53"/>
      <c r="E19" s="61"/>
      <c r="F19" s="53"/>
      <c r="G19" s="53"/>
      <c r="H19" s="5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56">
        <f>+VLOOKUP(B20,'[3]PERSONAL REQUERIDO'!$B$5:$H$30,6,FALSE)</f>
        <v>1</v>
      </c>
      <c r="B20" s="57" t="s">
        <v>25</v>
      </c>
      <c r="C20" s="56" t="s">
        <v>7</v>
      </c>
      <c r="D20" s="58">
        <f>+VLOOKUP(B20,'[3]PERSONAL REQUERIDO'!$B$5:$D$30,3,FALSE)</f>
        <v>3</v>
      </c>
      <c r="E20" s="59">
        <f>+D20/'[3]CRONO - CONSULTORIA'!$C$5/A20</f>
        <v>6.25E-2</v>
      </c>
      <c r="F20" s="60"/>
      <c r="G20" s="254"/>
      <c r="H20" s="23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56">
        <f>+VLOOKUP(B21,'[3]PERSONAL REQUERIDO'!$B$5:$H$30,6,FALSE)</f>
        <v>1</v>
      </c>
      <c r="B21" s="57" t="s">
        <v>28</v>
      </c>
      <c r="C21" s="56" t="s">
        <v>7</v>
      </c>
      <c r="D21" s="58">
        <f>+VLOOKUP(B21,'[3]PERSONAL REQUERIDO'!$B$5:$D$30,3,FALSE)</f>
        <v>10</v>
      </c>
      <c r="E21" s="59">
        <f>+D21/'[3]CRONO - CONSULTORIA'!$C$5/A21</f>
        <v>0.20833333333333334</v>
      </c>
      <c r="F21" s="60"/>
      <c r="G21" s="254">
        <f>+D21*F21</f>
        <v>0</v>
      </c>
      <c r="H21" s="23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2" t="s">
        <v>29</v>
      </c>
      <c r="B22" s="53"/>
      <c r="C22" s="53"/>
      <c r="D22" s="53"/>
      <c r="E22" s="61"/>
      <c r="F22" s="53"/>
      <c r="G22" s="53"/>
      <c r="H22" s="5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6">
        <f>+VLOOKUP(B23,'[3]PERSONAL REQUERIDO'!$B$5:$H$30,6,FALSE)</f>
        <v>1</v>
      </c>
      <c r="B23" s="57" t="s">
        <v>30</v>
      </c>
      <c r="C23" s="56" t="s">
        <v>7</v>
      </c>
      <c r="D23" s="58">
        <f>+VLOOKUP(B23,'[3]PERSONAL REQUERIDO'!$B$5:$D$30,3,FALSE)</f>
        <v>8</v>
      </c>
      <c r="E23" s="59">
        <f>ROUNDUP(D23/'[3]CRONO - CONSULTORIA'!$C$5/A23,2)</f>
        <v>0.17</v>
      </c>
      <c r="F23" s="60"/>
      <c r="G23" s="254">
        <f t="shared" ref="G23:G27" si="1">+D23*F23</f>
        <v>0</v>
      </c>
      <c r="H23" s="23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6">
        <f>+VLOOKUP(B24,'[3]PERSONAL REQUERIDO'!$B$5:$H$30,6,FALSE)</f>
        <v>1</v>
      </c>
      <c r="B24" s="57" t="s">
        <v>31</v>
      </c>
      <c r="C24" s="56" t="s">
        <v>7</v>
      </c>
      <c r="D24" s="58">
        <f>+VLOOKUP(B24,'[3]PERSONAL REQUERIDO'!$B$5:$D$30,3,FALSE)</f>
        <v>3</v>
      </c>
      <c r="E24" s="59">
        <f>+D24/'[3]CRONO - CONSULTORIA'!$C$5/A24</f>
        <v>6.25E-2</v>
      </c>
      <c r="F24" s="60"/>
      <c r="G24" s="254">
        <f t="shared" si="1"/>
        <v>0</v>
      </c>
      <c r="H24" s="23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6">
        <f>+VLOOKUP(B25,'[3]PERSONAL REQUERIDO'!$B$5:$H$30,6,FALSE)</f>
        <v>1</v>
      </c>
      <c r="B25" s="57" t="s">
        <v>32</v>
      </c>
      <c r="C25" s="56" t="s">
        <v>7</v>
      </c>
      <c r="D25" s="58">
        <f>+VLOOKUP(B25,'[3]PERSONAL REQUERIDO'!$B$5:$D$30,3,FALSE)</f>
        <v>3</v>
      </c>
      <c r="E25" s="59">
        <f>+D25/'[3]CRONO - CONSULTORIA'!$C$5/A25</f>
        <v>6.25E-2</v>
      </c>
      <c r="F25" s="60"/>
      <c r="G25" s="254">
        <f t="shared" si="1"/>
        <v>0</v>
      </c>
      <c r="H25" s="23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6">
        <f>+VLOOKUP(B26,'[3]PERSONAL REQUERIDO'!$B$5:$H$30,6,FALSE)</f>
        <v>1</v>
      </c>
      <c r="B26" s="57" t="s">
        <v>33</v>
      </c>
      <c r="C26" s="56" t="s">
        <v>7</v>
      </c>
      <c r="D26" s="58">
        <f>+VLOOKUP(B26,'[3]PERSONAL REQUERIDO'!$B$5:$D$30,3,FALSE)</f>
        <v>23</v>
      </c>
      <c r="E26" s="59">
        <f>ROUNDUP(D26/'[3]CRONO - CONSULTORIA'!$C$5/A26,2)</f>
        <v>0.48</v>
      </c>
      <c r="F26" s="60"/>
      <c r="G26" s="254">
        <f t="shared" si="1"/>
        <v>0</v>
      </c>
      <c r="H26" s="23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56">
        <f>+VLOOKUP(B27,'[3]PERSONAL REQUERIDO'!$B$5:$H$30,6,FALSE)</f>
        <v>1</v>
      </c>
      <c r="B27" s="57" t="s">
        <v>34</v>
      </c>
      <c r="C27" s="56" t="s">
        <v>7</v>
      </c>
      <c r="D27" s="58">
        <v>0</v>
      </c>
      <c r="E27" s="59">
        <f>ROUNDUP(D27/'[3]CRONO - CONSULTORIA'!$C$5/A27,2)</f>
        <v>0</v>
      </c>
      <c r="F27" s="60"/>
      <c r="G27" s="254">
        <f t="shared" si="1"/>
        <v>0</v>
      </c>
      <c r="H27" s="23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255" t="s">
        <v>78</v>
      </c>
      <c r="B28" s="252"/>
      <c r="C28" s="252"/>
      <c r="D28" s="252"/>
      <c r="E28" s="252"/>
      <c r="F28" s="253"/>
      <c r="G28" s="238">
        <f>SUM(G7:H27)</f>
        <v>0</v>
      </c>
      <c r="H28" s="23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239" t="s">
        <v>52</v>
      </c>
      <c r="B29" s="231"/>
      <c r="C29" s="231"/>
      <c r="D29" s="231"/>
      <c r="E29" s="231"/>
      <c r="F29" s="232"/>
      <c r="G29" s="240"/>
      <c r="H29" s="23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251" t="s">
        <v>53</v>
      </c>
      <c r="B30" s="252"/>
      <c r="C30" s="252"/>
      <c r="D30" s="252"/>
      <c r="E30" s="252"/>
      <c r="F30" s="252"/>
      <c r="G30" s="270">
        <f>+G28*G29</f>
        <v>0</v>
      </c>
      <c r="H30" s="25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271" t="s">
        <v>38</v>
      </c>
      <c r="B31" s="244"/>
      <c r="C31" s="244"/>
      <c r="D31" s="244"/>
      <c r="E31" s="244"/>
      <c r="F31" s="244"/>
      <c r="G31" s="244"/>
      <c r="H31" s="2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6.25" customHeight="1" x14ac:dyDescent="0.2">
      <c r="A32" s="109" t="s">
        <v>1</v>
      </c>
      <c r="B32" s="109" t="s">
        <v>38</v>
      </c>
      <c r="C32" s="109" t="s">
        <v>2</v>
      </c>
      <c r="D32" s="109" t="s">
        <v>39</v>
      </c>
      <c r="E32" s="272" t="s">
        <v>87</v>
      </c>
      <c r="F32" s="247"/>
      <c r="G32" s="273" t="s">
        <v>54</v>
      </c>
      <c r="H32" s="247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60" x14ac:dyDescent="0.2">
      <c r="A33" s="64">
        <v>1</v>
      </c>
      <c r="B33" s="65" t="s">
        <v>40</v>
      </c>
      <c r="C33" s="64" t="s">
        <v>41</v>
      </c>
      <c r="D33" s="64">
        <v>1</v>
      </c>
      <c r="E33" s="235"/>
      <c r="F33" s="232"/>
      <c r="G33" s="236">
        <f t="shared" ref="G33:G39" si="2">+A33*D33*E33</f>
        <v>0</v>
      </c>
      <c r="H33" s="23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" x14ac:dyDescent="0.2">
      <c r="A34" s="64">
        <v>1</v>
      </c>
      <c r="B34" s="65" t="s">
        <v>42</v>
      </c>
      <c r="C34" s="64" t="s">
        <v>43</v>
      </c>
      <c r="D34" s="64">
        <v>1</v>
      </c>
      <c r="E34" s="235"/>
      <c r="F34" s="232"/>
      <c r="G34" s="236">
        <f t="shared" si="2"/>
        <v>0</v>
      </c>
      <c r="H34" s="23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64">
        <v>1</v>
      </c>
      <c r="B35" s="66" t="s">
        <v>44</v>
      </c>
      <c r="C35" s="64" t="s">
        <v>41</v>
      </c>
      <c r="D35" s="64">
        <v>1</v>
      </c>
      <c r="E35" s="235"/>
      <c r="F35" s="232"/>
      <c r="G35" s="236">
        <f t="shared" si="2"/>
        <v>0</v>
      </c>
      <c r="H35" s="23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6" x14ac:dyDescent="0.2">
      <c r="A36" s="64">
        <v>1</v>
      </c>
      <c r="B36" s="66" t="s">
        <v>45</v>
      </c>
      <c r="C36" s="64" t="s">
        <v>41</v>
      </c>
      <c r="D36" s="64">
        <v>1</v>
      </c>
      <c r="E36" s="235"/>
      <c r="F36" s="232"/>
      <c r="G36" s="236">
        <f t="shared" si="2"/>
        <v>0</v>
      </c>
      <c r="H36" s="23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" x14ac:dyDescent="0.2">
      <c r="A37" s="64">
        <v>1</v>
      </c>
      <c r="B37" s="66" t="s">
        <v>86</v>
      </c>
      <c r="C37" s="64" t="s">
        <v>41</v>
      </c>
      <c r="D37" s="64">
        <v>1</v>
      </c>
      <c r="E37" s="235"/>
      <c r="F37" s="232"/>
      <c r="G37" s="236">
        <f t="shared" si="2"/>
        <v>0</v>
      </c>
      <c r="H37" s="23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6" x14ac:dyDescent="0.2">
      <c r="A38" s="64">
        <v>1</v>
      </c>
      <c r="B38" s="66" t="s">
        <v>47</v>
      </c>
      <c r="C38" s="67" t="s">
        <v>41</v>
      </c>
      <c r="D38" s="64">
        <v>1</v>
      </c>
      <c r="E38" s="235"/>
      <c r="F38" s="232"/>
      <c r="G38" s="236">
        <f t="shared" si="2"/>
        <v>0</v>
      </c>
      <c r="H38" s="23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64">
        <v>1</v>
      </c>
      <c r="B39" s="68" t="s">
        <v>48</v>
      </c>
      <c r="C39" s="64" t="s">
        <v>41</v>
      </c>
      <c r="D39" s="64">
        <v>1</v>
      </c>
      <c r="E39" s="235"/>
      <c r="F39" s="232"/>
      <c r="G39" s="236">
        <f t="shared" si="2"/>
        <v>0</v>
      </c>
      <c r="H39" s="23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" x14ac:dyDescent="0.2">
      <c r="A40" s="234" t="s">
        <v>55</v>
      </c>
      <c r="B40" s="231"/>
      <c r="C40" s="231"/>
      <c r="D40" s="231"/>
      <c r="E40" s="231"/>
      <c r="F40" s="232"/>
      <c r="G40" s="238">
        <f>SUM(G33:H39)</f>
        <v>0</v>
      </c>
      <c r="H40" s="23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" x14ac:dyDescent="0.2">
      <c r="A41" s="239" t="s">
        <v>74</v>
      </c>
      <c r="B41" s="231"/>
      <c r="C41" s="231"/>
      <c r="D41" s="231"/>
      <c r="E41" s="231"/>
      <c r="F41" s="232"/>
      <c r="G41" s="240"/>
      <c r="H41" s="23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" x14ac:dyDescent="0.2">
      <c r="A42" s="241" t="s">
        <v>56</v>
      </c>
      <c r="B42" s="231"/>
      <c r="C42" s="231"/>
      <c r="D42" s="231"/>
      <c r="E42" s="231"/>
      <c r="F42" s="231"/>
      <c r="G42" s="242">
        <f>+G40*G41</f>
        <v>0</v>
      </c>
      <c r="H42" s="23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" x14ac:dyDescent="0.2">
      <c r="A43" s="234" t="s">
        <v>49</v>
      </c>
      <c r="B43" s="231"/>
      <c r="C43" s="231"/>
      <c r="D43" s="231"/>
      <c r="E43" s="231"/>
      <c r="F43" s="231"/>
      <c r="G43" s="231"/>
      <c r="H43" s="23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" x14ac:dyDescent="0.2">
      <c r="A44" s="230" t="s">
        <v>75</v>
      </c>
      <c r="B44" s="231"/>
      <c r="C44" s="231"/>
      <c r="D44" s="231"/>
      <c r="E44" s="231"/>
      <c r="F44" s="232"/>
      <c r="G44" s="233">
        <f>+G42+G30</f>
        <v>0</v>
      </c>
      <c r="H44" s="23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" x14ac:dyDescent="0.2">
      <c r="A45" s="230" t="s">
        <v>82</v>
      </c>
      <c r="B45" s="231"/>
      <c r="C45" s="231"/>
      <c r="D45" s="231"/>
      <c r="E45" s="231"/>
      <c r="F45" s="232"/>
      <c r="G45" s="233" t="e">
        <f>G44*xx%</f>
        <v>#NAME?</v>
      </c>
      <c r="H45" s="23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" x14ac:dyDescent="0.2">
      <c r="A46" s="230" t="s">
        <v>81</v>
      </c>
      <c r="B46" s="231"/>
      <c r="C46" s="231"/>
      <c r="D46" s="231"/>
      <c r="E46" s="231"/>
      <c r="F46" s="232"/>
      <c r="G46" s="233" t="e">
        <f>G44*xx%</f>
        <v>#NAME?</v>
      </c>
      <c r="H46" s="23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" x14ac:dyDescent="0.2">
      <c r="A47" s="230" t="s">
        <v>64</v>
      </c>
      <c r="B47" s="231"/>
      <c r="C47" s="231"/>
      <c r="D47" s="231"/>
      <c r="E47" s="231"/>
      <c r="F47" s="232"/>
      <c r="G47" s="233" t="e">
        <f>G44+G45+G46</f>
        <v>#NAME?</v>
      </c>
      <c r="H47" s="23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230" t="s">
        <v>60</v>
      </c>
      <c r="B48" s="231"/>
      <c r="C48" s="231"/>
      <c r="D48" s="231"/>
      <c r="E48" s="231"/>
      <c r="F48" s="232"/>
      <c r="G48" s="233" t="e">
        <f>(G47)*0.19</f>
        <v>#NAME?</v>
      </c>
      <c r="H48" s="23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234" t="s">
        <v>62</v>
      </c>
      <c r="B49" s="231"/>
      <c r="C49" s="231"/>
      <c r="D49" s="231"/>
      <c r="E49" s="231"/>
      <c r="F49" s="232"/>
      <c r="G49" s="233" t="e">
        <f>+G47+G48</f>
        <v>#NAME?</v>
      </c>
      <c r="H49" s="23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" footer="0"/>
  <pageSetup scale="6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983"/>
  <sheetViews>
    <sheetView topLeftCell="A31" zoomScale="66" zoomScaleNormal="66" workbookViewId="0">
      <selection activeCell="P23" sqref="P23"/>
    </sheetView>
  </sheetViews>
  <sheetFormatPr baseColWidth="10" defaultColWidth="14.42578125" defaultRowHeight="15" customHeight="1" x14ac:dyDescent="0.2"/>
  <cols>
    <col min="1" max="1" width="12.5703125" style="45" customWidth="1"/>
    <col min="2" max="2" width="42.7109375" style="45" customWidth="1"/>
    <col min="3" max="3" width="7.140625" style="45" bestFit="1" customWidth="1"/>
    <col min="4" max="4" width="13.7109375" style="45" bestFit="1" customWidth="1"/>
    <col min="5" max="5" width="14.28515625" style="45" bestFit="1" customWidth="1"/>
    <col min="6" max="6" width="15" style="45" bestFit="1" customWidth="1"/>
    <col min="7" max="7" width="12.28515625" style="45" customWidth="1"/>
    <col min="8" max="8" width="14.7109375" style="45" customWidth="1"/>
    <col min="9" max="26" width="8.85546875" style="45" customWidth="1"/>
    <col min="27" max="16384" width="14.42578125" style="45"/>
  </cols>
  <sheetData>
    <row r="1" spans="1:26" ht="12" x14ac:dyDescent="0.2">
      <c r="A1" s="259" t="s">
        <v>158</v>
      </c>
      <c r="B1" s="252"/>
      <c r="C1" s="252"/>
      <c r="D1" s="252"/>
      <c r="E1" s="252"/>
      <c r="F1" s="252"/>
      <c r="G1" s="252"/>
      <c r="H1" s="25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.75" customHeight="1" x14ac:dyDescent="0.2">
      <c r="A2" s="260"/>
      <c r="B2" s="261"/>
      <c r="C2" s="261"/>
      <c r="D2" s="261"/>
      <c r="E2" s="261"/>
      <c r="F2" s="261"/>
      <c r="G2" s="261"/>
      <c r="H2" s="26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x14ac:dyDescent="0.2">
      <c r="A3" s="234" t="s">
        <v>164</v>
      </c>
      <c r="B3" s="269"/>
      <c r="C3" s="269"/>
      <c r="D3" s="269"/>
      <c r="E3" s="269"/>
      <c r="F3" s="269"/>
      <c r="G3" s="46" t="s">
        <v>0</v>
      </c>
      <c r="H3" s="47" t="str">
        <f>(ROUND('[3]CRONO - CONSULTORIA'!C5/360*12, 2))&amp;" MESES"</f>
        <v>1,6 MESES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" x14ac:dyDescent="0.2">
      <c r="A4" s="256" t="s">
        <v>10</v>
      </c>
      <c r="B4" s="257"/>
      <c r="C4" s="257"/>
      <c r="D4" s="257"/>
      <c r="E4" s="257"/>
      <c r="F4" s="257"/>
      <c r="G4" s="257"/>
      <c r="H4" s="24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x14ac:dyDescent="0.2">
      <c r="A5" s="48" t="s">
        <v>1</v>
      </c>
      <c r="B5" s="49" t="s">
        <v>61</v>
      </c>
      <c r="C5" s="49" t="s">
        <v>2</v>
      </c>
      <c r="D5" s="50" t="s">
        <v>3</v>
      </c>
      <c r="E5" s="51" t="s">
        <v>162</v>
      </c>
      <c r="F5" s="51" t="s">
        <v>4</v>
      </c>
      <c r="G5" s="258" t="s">
        <v>58</v>
      </c>
      <c r="H5" s="23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52" t="s">
        <v>11</v>
      </c>
      <c r="B6" s="53"/>
      <c r="C6" s="53"/>
      <c r="D6" s="53"/>
      <c r="E6" s="53"/>
      <c r="F6" s="54"/>
      <c r="G6" s="53"/>
      <c r="H6" s="5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56">
        <f>+VLOOKUP(B7,'[3]PERSONAL REQUERIDO'!$B$5:$H$30,6,FALSE)</f>
        <v>1</v>
      </c>
      <c r="B7" s="57" t="s">
        <v>12</v>
      </c>
      <c r="C7" s="56" t="s">
        <v>7</v>
      </c>
      <c r="D7" s="58">
        <f>+VLOOKUP(B7,'[3]PERSONAL REQUERIDO'!$B$5:$D$30,3,FALSE)</f>
        <v>38</v>
      </c>
      <c r="E7" s="59">
        <f>ROUNDUP(D7/'[3]CRONO - CONSULTORIA'!$C$5/A7,2)</f>
        <v>0.8</v>
      </c>
      <c r="F7" s="60"/>
      <c r="G7" s="254">
        <f t="shared" ref="G7:G18" si="0">+D7*F7</f>
        <v>0</v>
      </c>
      <c r="H7" s="23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56">
        <f>+VLOOKUP(B8,'[3]PERSONAL REQUERIDO'!$B$5:$H$30,6,FALSE)</f>
        <v>1</v>
      </c>
      <c r="B8" s="57" t="s">
        <v>13</v>
      </c>
      <c r="C8" s="56" t="s">
        <v>7</v>
      </c>
      <c r="D8" s="58">
        <f>+VLOOKUP(B8,'[3]PERSONAL REQUERIDO'!$B$5:$D$30,3,FALSE)</f>
        <v>17</v>
      </c>
      <c r="E8" s="59">
        <f>ROUNDUP(D8/'[3]CRONO - CONSULTORIA'!$C$5/A8,2)</f>
        <v>0.36</v>
      </c>
      <c r="F8" s="60"/>
      <c r="G8" s="254">
        <f t="shared" si="0"/>
        <v>0</v>
      </c>
      <c r="H8" s="23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56">
        <f>+VLOOKUP(B9,'[3]PERSONAL REQUERIDO'!$B$5:$H$30,6,FALSE)</f>
        <v>1</v>
      </c>
      <c r="B9" s="57" t="s">
        <v>14</v>
      </c>
      <c r="C9" s="56" t="s">
        <v>7</v>
      </c>
      <c r="D9" s="58">
        <f>+VLOOKUP(B9,'[3]PERSONAL REQUERIDO'!$B$5:$D$30,3,FALSE)</f>
        <v>10</v>
      </c>
      <c r="E9" s="59">
        <f>ROUNDUP(D9/'[3]CRONO - CONSULTORIA'!$C$5/A9,2)</f>
        <v>0.21000000000000002</v>
      </c>
      <c r="F9" s="60"/>
      <c r="G9" s="254">
        <f t="shared" si="0"/>
        <v>0</v>
      </c>
      <c r="H9" s="23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56">
        <f>+VLOOKUP(B10,'[3]PERSONAL REQUERIDO'!$B$5:$H$30,6,FALSE)</f>
        <v>1</v>
      </c>
      <c r="B10" s="57" t="s">
        <v>15</v>
      </c>
      <c r="C10" s="56" t="s">
        <v>7</v>
      </c>
      <c r="D10" s="58">
        <v>0</v>
      </c>
      <c r="E10" s="59">
        <f>ROUNDUP(D10/'[3]CRONO - CONSULTORIA'!$C$5/A10,2)</f>
        <v>0</v>
      </c>
      <c r="F10" s="60"/>
      <c r="G10" s="254">
        <f t="shared" si="0"/>
        <v>0</v>
      </c>
      <c r="H10" s="23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56">
        <f>+VLOOKUP(B11,'[3]PERSONAL REQUERIDO'!$B$5:$H$30,6,FALSE)</f>
        <v>1</v>
      </c>
      <c r="B11" s="57" t="s">
        <v>16</v>
      </c>
      <c r="C11" s="56" t="s">
        <v>7</v>
      </c>
      <c r="D11" s="58">
        <f>+VLOOKUP(B11,'[3]PERSONAL REQUERIDO'!$B$5:$D$30,3,FALSE)</f>
        <v>3</v>
      </c>
      <c r="E11" s="59">
        <f>ROUNDUP(D11/'[3]CRONO - CONSULTORIA'!$C$5/A11,2)</f>
        <v>6.9999999999999993E-2</v>
      </c>
      <c r="F11" s="60"/>
      <c r="G11" s="254">
        <f t="shared" si="0"/>
        <v>0</v>
      </c>
      <c r="H11" s="23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56">
        <f>+VLOOKUP(B12,'[3]PERSONAL REQUERIDO'!$B$5:$H$30,6,FALSE)</f>
        <v>1</v>
      </c>
      <c r="B12" s="57" t="s">
        <v>17</v>
      </c>
      <c r="C12" s="56" t="s">
        <v>7</v>
      </c>
      <c r="D12" s="58">
        <f>+VLOOKUP(B12,'[3]PERSONAL REQUERIDO'!$B$5:$D$30,3,FALSE)</f>
        <v>8</v>
      </c>
      <c r="E12" s="59">
        <f>ROUNDUP(D12/'[3]CRONO - CONSULTORIA'!$C$5/A12,2)</f>
        <v>0.17</v>
      </c>
      <c r="F12" s="60"/>
      <c r="G12" s="254">
        <f t="shared" si="0"/>
        <v>0</v>
      </c>
      <c r="H12" s="23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56">
        <f>+VLOOKUP(B13,'[3]PERSONAL REQUERIDO'!$B$5:$H$30,6,FALSE)</f>
        <v>1</v>
      </c>
      <c r="B13" s="57" t="s">
        <v>18</v>
      </c>
      <c r="C13" s="56" t="s">
        <v>7</v>
      </c>
      <c r="D13" s="58">
        <v>0</v>
      </c>
      <c r="E13" s="59">
        <f>ROUNDUP(D13/'[3]CRONO - CONSULTORIA'!$C$5/A13,2)</f>
        <v>0</v>
      </c>
      <c r="F13" s="60"/>
      <c r="G13" s="254">
        <f t="shared" si="0"/>
        <v>0</v>
      </c>
      <c r="H13" s="23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56">
        <f>+VLOOKUP(B14,'[3]PERSONAL REQUERIDO'!$B$5:$H$30,6,FALSE)</f>
        <v>1</v>
      </c>
      <c r="B14" s="57" t="s">
        <v>19</v>
      </c>
      <c r="C14" s="56" t="s">
        <v>7</v>
      </c>
      <c r="D14" s="58">
        <f>+VLOOKUP(B14,'[3]PERSONAL REQUERIDO'!$B$5:$D$30,3,FALSE)</f>
        <v>8</v>
      </c>
      <c r="E14" s="59">
        <f>ROUNDUP(D14/'[3]CRONO - CONSULTORIA'!$C$5/A14,2)</f>
        <v>0.17</v>
      </c>
      <c r="F14" s="60"/>
      <c r="G14" s="254">
        <f t="shared" si="0"/>
        <v>0</v>
      </c>
      <c r="H14" s="2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56">
        <f>+VLOOKUP(B15,'[3]PERSONAL REQUERIDO'!$B$5:$H$30,6,FALSE)</f>
        <v>1</v>
      </c>
      <c r="B15" s="57" t="s">
        <v>20</v>
      </c>
      <c r="C15" s="56" t="s">
        <v>7</v>
      </c>
      <c r="D15" s="58">
        <f>+VLOOKUP(B15,'[3]PERSONAL REQUERIDO'!$B$5:$D$30,3,FALSE)</f>
        <v>9</v>
      </c>
      <c r="E15" s="59">
        <f>ROUNDUP(D15/'[3]CRONO - CONSULTORIA'!$C$5/A15,2)</f>
        <v>0.19</v>
      </c>
      <c r="F15" s="60"/>
      <c r="G15" s="254">
        <f t="shared" si="0"/>
        <v>0</v>
      </c>
      <c r="H15" s="23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56">
        <f>+VLOOKUP(B16,'[3]PERSONAL REQUERIDO'!$B$5:$H$30,6,FALSE)</f>
        <v>1</v>
      </c>
      <c r="B16" s="57" t="s">
        <v>21</v>
      </c>
      <c r="C16" s="56" t="s">
        <v>7</v>
      </c>
      <c r="D16" s="58">
        <f>+VLOOKUP(B16,'[3]PERSONAL REQUERIDO'!$B$5:$D$30,3,FALSE)</f>
        <v>4</v>
      </c>
      <c r="E16" s="59">
        <f>ROUNDUP(D16/'[3]CRONO - CONSULTORIA'!$C$5/A16,2)</f>
        <v>0.09</v>
      </c>
      <c r="F16" s="60"/>
      <c r="G16" s="254">
        <f t="shared" si="0"/>
        <v>0</v>
      </c>
      <c r="H16" s="23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6">
        <f>+VLOOKUP(B17,'[3]PERSONAL REQUERIDO'!$B$5:$H$30,6,FALSE)</f>
        <v>1</v>
      </c>
      <c r="B17" s="57" t="s">
        <v>22</v>
      </c>
      <c r="C17" s="56" t="s">
        <v>7</v>
      </c>
      <c r="D17" s="58">
        <f>+VLOOKUP(B17,'[3]PERSONAL REQUERIDO'!$B$5:$D$30,3,FALSE)</f>
        <v>8</v>
      </c>
      <c r="E17" s="59">
        <f>ROUNDUP(D17/'[3]CRONO - CONSULTORIA'!$C$5/A17,2)</f>
        <v>0.17</v>
      </c>
      <c r="F17" s="60"/>
      <c r="G17" s="254">
        <f t="shared" si="0"/>
        <v>0</v>
      </c>
      <c r="H17" s="23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56">
        <f>+VLOOKUP(B18,'[3]PERSONAL REQUERIDO'!$B$5:$H$30,6,FALSE)</f>
        <v>1</v>
      </c>
      <c r="B18" s="57" t="s">
        <v>23</v>
      </c>
      <c r="C18" s="56" t="s">
        <v>7</v>
      </c>
      <c r="D18" s="58">
        <f>+VLOOKUP(B18,'[3]PERSONAL REQUERIDO'!$B$5:$D$30,3,FALSE)</f>
        <v>20</v>
      </c>
      <c r="E18" s="59">
        <f>ROUNDUP(D18/'[3]CRONO - CONSULTORIA'!$C$5/A18,2)</f>
        <v>0.42</v>
      </c>
      <c r="F18" s="60"/>
      <c r="G18" s="254">
        <f t="shared" si="0"/>
        <v>0</v>
      </c>
      <c r="H18" s="23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52" t="s">
        <v>24</v>
      </c>
      <c r="B19" s="53"/>
      <c r="C19" s="53"/>
      <c r="D19" s="53"/>
      <c r="E19" s="61"/>
      <c r="F19" s="53"/>
      <c r="G19" s="53"/>
      <c r="H19" s="5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56">
        <f>+VLOOKUP(B20,'[3]PERSONAL REQUERIDO'!$B$5:$H$30,6,FALSE)</f>
        <v>1</v>
      </c>
      <c r="B20" s="57" t="s">
        <v>25</v>
      </c>
      <c r="C20" s="56" t="s">
        <v>7</v>
      </c>
      <c r="D20" s="58">
        <f>+VLOOKUP(B20,'[3]PERSONAL REQUERIDO'!$B$5:$D$30,3,FALSE)</f>
        <v>3</v>
      </c>
      <c r="E20" s="59">
        <f>+D20/'[3]CRONO - CONSULTORIA'!$C$5/A20</f>
        <v>6.25E-2</v>
      </c>
      <c r="F20" s="60"/>
      <c r="G20" s="254"/>
      <c r="H20" s="23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56">
        <f>+VLOOKUP(B21,'[3]PERSONAL REQUERIDO'!$B$5:$H$30,6,FALSE)</f>
        <v>1</v>
      </c>
      <c r="B21" s="57" t="s">
        <v>28</v>
      </c>
      <c r="C21" s="56" t="s">
        <v>7</v>
      </c>
      <c r="D21" s="58">
        <f>+VLOOKUP(B21,'[3]PERSONAL REQUERIDO'!$B$5:$D$30,3,FALSE)</f>
        <v>10</v>
      </c>
      <c r="E21" s="59">
        <f>+D21/'[3]CRONO - CONSULTORIA'!$C$5/A21</f>
        <v>0.20833333333333334</v>
      </c>
      <c r="F21" s="60"/>
      <c r="G21" s="254">
        <f>+D21*F21</f>
        <v>0</v>
      </c>
      <c r="H21" s="23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2" t="s">
        <v>29</v>
      </c>
      <c r="B22" s="53"/>
      <c r="C22" s="53"/>
      <c r="D22" s="53"/>
      <c r="E22" s="61"/>
      <c r="F22" s="53"/>
      <c r="G22" s="53"/>
      <c r="H22" s="5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6">
        <f>+VLOOKUP(B23,'[3]PERSONAL REQUERIDO'!$B$5:$H$30,6,FALSE)</f>
        <v>1</v>
      </c>
      <c r="B23" s="57" t="s">
        <v>30</v>
      </c>
      <c r="C23" s="56" t="s">
        <v>7</v>
      </c>
      <c r="D23" s="58">
        <f>+VLOOKUP(B23,'[3]PERSONAL REQUERIDO'!$B$5:$D$30,3,FALSE)</f>
        <v>8</v>
      </c>
      <c r="E23" s="59">
        <f>ROUNDUP(D23/'[3]CRONO - CONSULTORIA'!$C$5/A23,2)</f>
        <v>0.17</v>
      </c>
      <c r="F23" s="60"/>
      <c r="G23" s="254">
        <f t="shared" ref="G23:G27" si="1">+D23*F23</f>
        <v>0</v>
      </c>
      <c r="H23" s="23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6">
        <f>+VLOOKUP(B24,'[3]PERSONAL REQUERIDO'!$B$5:$H$30,6,FALSE)</f>
        <v>1</v>
      </c>
      <c r="B24" s="57" t="s">
        <v>31</v>
      </c>
      <c r="C24" s="56" t="s">
        <v>7</v>
      </c>
      <c r="D24" s="58">
        <f>+VLOOKUP(B24,'[3]PERSONAL REQUERIDO'!$B$5:$D$30,3,FALSE)</f>
        <v>3</v>
      </c>
      <c r="E24" s="59">
        <f>+D24/'[3]CRONO - CONSULTORIA'!$C$5/A24</f>
        <v>6.25E-2</v>
      </c>
      <c r="F24" s="60"/>
      <c r="G24" s="254">
        <f t="shared" si="1"/>
        <v>0</v>
      </c>
      <c r="H24" s="23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6">
        <f>+VLOOKUP(B25,'[3]PERSONAL REQUERIDO'!$B$5:$H$30,6,FALSE)</f>
        <v>1</v>
      </c>
      <c r="B25" s="57" t="s">
        <v>32</v>
      </c>
      <c r="C25" s="56" t="s">
        <v>7</v>
      </c>
      <c r="D25" s="58">
        <f>+VLOOKUP(B25,'[3]PERSONAL REQUERIDO'!$B$5:$D$30,3,FALSE)</f>
        <v>3</v>
      </c>
      <c r="E25" s="59">
        <f>+D25/'[3]CRONO - CONSULTORIA'!$C$5/A25</f>
        <v>6.25E-2</v>
      </c>
      <c r="F25" s="60"/>
      <c r="G25" s="254">
        <f t="shared" si="1"/>
        <v>0</v>
      </c>
      <c r="H25" s="23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6">
        <f>+VLOOKUP(B26,'[3]PERSONAL REQUERIDO'!$B$5:$H$30,6,FALSE)</f>
        <v>1</v>
      </c>
      <c r="B26" s="57" t="s">
        <v>33</v>
      </c>
      <c r="C26" s="56" t="s">
        <v>7</v>
      </c>
      <c r="D26" s="58">
        <f>+VLOOKUP(B26,'[3]PERSONAL REQUERIDO'!$B$5:$D$30,3,FALSE)</f>
        <v>23</v>
      </c>
      <c r="E26" s="59">
        <f>ROUNDUP(D26/'[3]CRONO - CONSULTORIA'!$C$5/A26,2)</f>
        <v>0.48</v>
      </c>
      <c r="F26" s="60"/>
      <c r="G26" s="254">
        <f t="shared" si="1"/>
        <v>0</v>
      </c>
      <c r="H26" s="23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56">
        <f>+VLOOKUP(B27,'[3]PERSONAL REQUERIDO'!$B$5:$H$30,6,FALSE)</f>
        <v>1</v>
      </c>
      <c r="B27" s="57" t="s">
        <v>34</v>
      </c>
      <c r="C27" s="56" t="s">
        <v>7</v>
      </c>
      <c r="D27" s="58">
        <v>0</v>
      </c>
      <c r="E27" s="59">
        <f>ROUNDUP(D27/'[3]CRONO - CONSULTORIA'!$C$5/A27,2)</f>
        <v>0</v>
      </c>
      <c r="F27" s="60"/>
      <c r="G27" s="254">
        <f t="shared" si="1"/>
        <v>0</v>
      </c>
      <c r="H27" s="23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255" t="s">
        <v>78</v>
      </c>
      <c r="B28" s="252"/>
      <c r="C28" s="252"/>
      <c r="D28" s="252"/>
      <c r="E28" s="252"/>
      <c r="F28" s="253"/>
      <c r="G28" s="238">
        <f>SUM(G7:H27)</f>
        <v>0</v>
      </c>
      <c r="H28" s="23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239" t="s">
        <v>52</v>
      </c>
      <c r="B29" s="231"/>
      <c r="C29" s="231"/>
      <c r="D29" s="231"/>
      <c r="E29" s="231"/>
      <c r="F29" s="232"/>
      <c r="G29" s="240"/>
      <c r="H29" s="23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251" t="s">
        <v>53</v>
      </c>
      <c r="B30" s="252"/>
      <c r="C30" s="252"/>
      <c r="D30" s="252"/>
      <c r="E30" s="252"/>
      <c r="F30" s="252"/>
      <c r="G30" s="270">
        <f>+G28*G29</f>
        <v>0</v>
      </c>
      <c r="H30" s="25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271" t="s">
        <v>38</v>
      </c>
      <c r="B31" s="244"/>
      <c r="C31" s="244"/>
      <c r="D31" s="244"/>
      <c r="E31" s="244"/>
      <c r="F31" s="244"/>
      <c r="G31" s="244"/>
      <c r="H31" s="2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6.25" customHeight="1" x14ac:dyDescent="0.2">
      <c r="A32" s="109" t="s">
        <v>1</v>
      </c>
      <c r="B32" s="109" t="s">
        <v>38</v>
      </c>
      <c r="C32" s="109" t="s">
        <v>2</v>
      </c>
      <c r="D32" s="109" t="s">
        <v>39</v>
      </c>
      <c r="E32" s="272" t="s">
        <v>87</v>
      </c>
      <c r="F32" s="247"/>
      <c r="G32" s="273" t="s">
        <v>163</v>
      </c>
      <c r="H32" s="247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60" x14ac:dyDescent="0.2">
      <c r="A33" s="64">
        <v>1</v>
      </c>
      <c r="B33" s="65" t="s">
        <v>40</v>
      </c>
      <c r="C33" s="64" t="s">
        <v>41</v>
      </c>
      <c r="D33" s="64">
        <v>1</v>
      </c>
      <c r="E33" s="235"/>
      <c r="F33" s="232"/>
      <c r="G33" s="236">
        <f t="shared" ref="G33:G39" si="2">+A33*D33*E33</f>
        <v>0</v>
      </c>
      <c r="H33" s="23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" x14ac:dyDescent="0.2">
      <c r="A34" s="64">
        <v>1</v>
      </c>
      <c r="B34" s="65" t="s">
        <v>42</v>
      </c>
      <c r="C34" s="64" t="s">
        <v>43</v>
      </c>
      <c r="D34" s="64">
        <v>1</v>
      </c>
      <c r="E34" s="235"/>
      <c r="F34" s="232"/>
      <c r="G34" s="236">
        <f t="shared" si="2"/>
        <v>0</v>
      </c>
      <c r="H34" s="23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64">
        <v>1</v>
      </c>
      <c r="B35" s="66" t="s">
        <v>44</v>
      </c>
      <c r="C35" s="64" t="s">
        <v>41</v>
      </c>
      <c r="D35" s="64">
        <v>1</v>
      </c>
      <c r="E35" s="235"/>
      <c r="F35" s="232"/>
      <c r="G35" s="236">
        <f t="shared" si="2"/>
        <v>0</v>
      </c>
      <c r="H35" s="23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6" x14ac:dyDescent="0.2">
      <c r="A36" s="64">
        <v>1</v>
      </c>
      <c r="B36" s="66" t="s">
        <v>45</v>
      </c>
      <c r="C36" s="64" t="s">
        <v>41</v>
      </c>
      <c r="D36" s="64">
        <v>1</v>
      </c>
      <c r="E36" s="235"/>
      <c r="F36" s="232"/>
      <c r="G36" s="236">
        <f t="shared" si="2"/>
        <v>0</v>
      </c>
      <c r="H36" s="23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" x14ac:dyDescent="0.2">
      <c r="A37" s="64">
        <v>1</v>
      </c>
      <c r="B37" s="66" t="s">
        <v>86</v>
      </c>
      <c r="C37" s="64" t="s">
        <v>41</v>
      </c>
      <c r="D37" s="64">
        <v>1</v>
      </c>
      <c r="E37" s="235"/>
      <c r="F37" s="232"/>
      <c r="G37" s="236">
        <f t="shared" si="2"/>
        <v>0</v>
      </c>
      <c r="H37" s="23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6" x14ac:dyDescent="0.2">
      <c r="A38" s="64">
        <v>1</v>
      </c>
      <c r="B38" s="66" t="s">
        <v>47</v>
      </c>
      <c r="C38" s="67" t="s">
        <v>41</v>
      </c>
      <c r="D38" s="64">
        <v>1</v>
      </c>
      <c r="E38" s="235"/>
      <c r="F38" s="232"/>
      <c r="G38" s="236">
        <f t="shared" si="2"/>
        <v>0</v>
      </c>
      <c r="H38" s="23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64">
        <v>1</v>
      </c>
      <c r="B39" s="68" t="s">
        <v>48</v>
      </c>
      <c r="C39" s="64" t="s">
        <v>41</v>
      </c>
      <c r="D39" s="64">
        <v>1</v>
      </c>
      <c r="E39" s="235"/>
      <c r="F39" s="232"/>
      <c r="G39" s="236">
        <f t="shared" si="2"/>
        <v>0</v>
      </c>
      <c r="H39" s="23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" x14ac:dyDescent="0.2">
      <c r="A40" s="234" t="s">
        <v>55</v>
      </c>
      <c r="B40" s="231"/>
      <c r="C40" s="231"/>
      <c r="D40" s="231"/>
      <c r="E40" s="231"/>
      <c r="F40" s="232"/>
      <c r="G40" s="238">
        <f>SUM(G33:H39)</f>
        <v>0</v>
      </c>
      <c r="H40" s="23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" x14ac:dyDescent="0.2">
      <c r="A41" s="239" t="s">
        <v>74</v>
      </c>
      <c r="B41" s="231"/>
      <c r="C41" s="231"/>
      <c r="D41" s="231"/>
      <c r="E41" s="231"/>
      <c r="F41" s="232"/>
      <c r="G41" s="240"/>
      <c r="H41" s="23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" x14ac:dyDescent="0.2">
      <c r="A42" s="241" t="s">
        <v>56</v>
      </c>
      <c r="B42" s="231"/>
      <c r="C42" s="231"/>
      <c r="D42" s="231"/>
      <c r="E42" s="231"/>
      <c r="F42" s="231"/>
      <c r="G42" s="242">
        <f>+G40*G41</f>
        <v>0</v>
      </c>
      <c r="H42" s="23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" x14ac:dyDescent="0.2">
      <c r="A43" s="234" t="s">
        <v>49</v>
      </c>
      <c r="B43" s="231"/>
      <c r="C43" s="231"/>
      <c r="D43" s="231"/>
      <c r="E43" s="231"/>
      <c r="F43" s="231"/>
      <c r="G43" s="231"/>
      <c r="H43" s="23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" x14ac:dyDescent="0.2">
      <c r="A44" s="230" t="s">
        <v>75</v>
      </c>
      <c r="B44" s="231"/>
      <c r="C44" s="231"/>
      <c r="D44" s="231"/>
      <c r="E44" s="231"/>
      <c r="F44" s="232"/>
      <c r="G44" s="233">
        <f>+G42+G30</f>
        <v>0</v>
      </c>
      <c r="H44" s="23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" x14ac:dyDescent="0.2">
      <c r="A45" s="230" t="s">
        <v>82</v>
      </c>
      <c r="B45" s="231"/>
      <c r="C45" s="231"/>
      <c r="D45" s="231"/>
      <c r="E45" s="231"/>
      <c r="F45" s="232"/>
      <c r="G45" s="233" t="e">
        <f>G44*xx%</f>
        <v>#NAME?</v>
      </c>
      <c r="H45" s="23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" x14ac:dyDescent="0.2">
      <c r="A46" s="230" t="s">
        <v>81</v>
      </c>
      <c r="B46" s="231"/>
      <c r="C46" s="231"/>
      <c r="D46" s="231"/>
      <c r="E46" s="231"/>
      <c r="F46" s="232"/>
      <c r="G46" s="233" t="e">
        <f>G44*xx%</f>
        <v>#NAME?</v>
      </c>
      <c r="H46" s="23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" x14ac:dyDescent="0.2">
      <c r="A47" s="230" t="s">
        <v>64</v>
      </c>
      <c r="B47" s="231"/>
      <c r="C47" s="231"/>
      <c r="D47" s="231"/>
      <c r="E47" s="231"/>
      <c r="F47" s="232"/>
      <c r="G47" s="233" t="e">
        <f>G44+G45+G46</f>
        <v>#NAME?</v>
      </c>
      <c r="H47" s="23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230" t="s">
        <v>60</v>
      </c>
      <c r="B48" s="231"/>
      <c r="C48" s="231"/>
      <c r="D48" s="231"/>
      <c r="E48" s="231"/>
      <c r="F48" s="232"/>
      <c r="G48" s="233" t="e">
        <f>(G47)*0.19</f>
        <v>#NAME?</v>
      </c>
      <c r="H48" s="23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234" t="s">
        <v>62</v>
      </c>
      <c r="B49" s="231"/>
      <c r="C49" s="231"/>
      <c r="D49" s="231"/>
      <c r="E49" s="231"/>
      <c r="F49" s="232"/>
      <c r="G49" s="233" t="e">
        <f>+G47+G48</f>
        <v>#NAME?</v>
      </c>
      <c r="H49" s="23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" footer="0"/>
  <pageSetup scale="6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4"/>
  <sheetViews>
    <sheetView topLeftCell="A28" zoomScale="60" zoomScaleNormal="60" workbookViewId="0">
      <selection activeCell="M24" sqref="M24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8.7109375" style="1" bestFit="1" customWidth="1"/>
    <col min="4" max="5" width="17.42578125" style="1" customWidth="1"/>
    <col min="6" max="6" width="15" style="1" bestFit="1" customWidth="1"/>
    <col min="7" max="7" width="12.28515625" style="1" customWidth="1"/>
    <col min="8" max="8" width="12.8554687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ht="18" customHeight="1" x14ac:dyDescent="0.25">
      <c r="A1" s="176" t="s">
        <v>166</v>
      </c>
      <c r="B1" s="177"/>
      <c r="C1" s="177"/>
      <c r="D1" s="177"/>
      <c r="E1" s="177"/>
      <c r="F1" s="177"/>
      <c r="G1" s="177"/>
      <c r="H1" s="178"/>
    </row>
    <row r="2" spans="1:8" ht="25.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37.5" customHeight="1" x14ac:dyDescent="0.25">
      <c r="A3" s="157" t="s">
        <v>165</v>
      </c>
      <c r="B3" s="158"/>
      <c r="C3" s="158"/>
      <c r="D3" s="158"/>
      <c r="E3" s="158"/>
      <c r="F3" s="274"/>
      <c r="G3" s="17" t="s">
        <v>0</v>
      </c>
      <c r="H3" s="18" t="str">
        <f>(ROUND('[10]CRONO - CONSULTORIA'!C5/360*12, 2))&amp;" MESES"</f>
        <v>2,43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+VLOOKUP(B7,'[10]PERSONAL REQUERIDO'!$B$5:$H$30,6,FALSE)</f>
        <v>2</v>
      </c>
      <c r="B7" s="12" t="s">
        <v>12</v>
      </c>
      <c r="C7" s="11" t="s">
        <v>7</v>
      </c>
      <c r="D7" s="13">
        <f>+VLOOKUP(B7,'[10]PERSONAL REQUERIDO'!$B$5:$D$30,3,FALSE)</f>
        <v>93</v>
      </c>
      <c r="E7" s="14">
        <f>ROUNDUP(D7/'[10]CRONO - CONSULTORIA'!$C$5/A7,2)</f>
        <v>0.64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+VLOOKUP(B8,'[10]PERSONAL REQUERIDO'!$B$5:$H$30,6,FALSE)</f>
        <v>1</v>
      </c>
      <c r="B8" s="12" t="s">
        <v>13</v>
      </c>
      <c r="C8" s="11" t="s">
        <v>7</v>
      </c>
      <c r="D8" s="13">
        <f>+VLOOKUP(B8,'[10]PERSONAL REQUERIDO'!$B$5:$D$30,3,FALSE)</f>
        <v>39</v>
      </c>
      <c r="E8" s="14">
        <f>ROUNDUP(D8/'[10]CRONO - CONSULTORIA'!$C$5/A8,2)</f>
        <v>0.54</v>
      </c>
      <c r="F8" s="15"/>
      <c r="G8" s="166">
        <f t="shared" si="0"/>
        <v>0</v>
      </c>
      <c r="H8" s="167"/>
    </row>
    <row r="9" spans="1:8" x14ac:dyDescent="0.2">
      <c r="A9" s="11">
        <f>+VLOOKUP(B9,'[10]PERSONAL REQUERIDO'!$B$5:$H$30,6,FALSE)</f>
        <v>1</v>
      </c>
      <c r="B9" s="12" t="s">
        <v>14</v>
      </c>
      <c r="C9" s="11" t="s">
        <v>7</v>
      </c>
      <c r="D9" s="13">
        <f>+VLOOKUP(B9,'[10]PERSONAL REQUERIDO'!$B$5:$D$30,3,FALSE)</f>
        <v>22</v>
      </c>
      <c r="E9" s="14">
        <f>ROUNDUP(D9/'[10]CRONO - CONSULTORIA'!$C$5/A9,2)</f>
        <v>0.31</v>
      </c>
      <c r="F9" s="15"/>
      <c r="G9" s="166">
        <f t="shared" si="0"/>
        <v>0</v>
      </c>
      <c r="H9" s="167"/>
    </row>
    <row r="10" spans="1:8" x14ac:dyDescent="0.2">
      <c r="A10" s="11">
        <f>+VLOOKUP(B10,'[10]PERSONAL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ROUNDUP(D10/'[10]CRONO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+VLOOKUP(B11,'[10]PERSONAL REQUERIDO'!$B$5:$H$30,6,FALSE)</f>
        <v>1</v>
      </c>
      <c r="B11" s="12" t="s">
        <v>16</v>
      </c>
      <c r="C11" s="11" t="s">
        <v>7</v>
      </c>
      <c r="D11" s="13">
        <v>0</v>
      </c>
      <c r="E11" s="14">
        <f>ROUNDUP(D11/'[10]CRONO - CONSULTORIA'!$C$5/A11,2)</f>
        <v>0</v>
      </c>
      <c r="F11" s="15"/>
      <c r="G11" s="166">
        <f t="shared" si="0"/>
        <v>0</v>
      </c>
      <c r="H11" s="167"/>
    </row>
    <row r="12" spans="1:8" x14ac:dyDescent="0.2">
      <c r="A12" s="11">
        <f>+VLOOKUP(B12,'[10]PERSONAL REQUERIDO'!$B$5:$H$30,6,FALSE)</f>
        <v>1</v>
      </c>
      <c r="B12" s="12" t="s">
        <v>17</v>
      </c>
      <c r="C12" s="11" t="s">
        <v>7</v>
      </c>
      <c r="D12" s="13">
        <f>+VLOOKUP(B12,'[10]PERSONAL REQUERIDO'!$B$5:$D$30,3,FALSE)</f>
        <v>18</v>
      </c>
      <c r="E12" s="14">
        <f>ROUNDUP(D12/'[10]CRONO - CONSULTORIA'!$C$5/A12,2)</f>
        <v>0.25</v>
      </c>
      <c r="F12" s="15"/>
      <c r="G12" s="166">
        <f t="shared" si="0"/>
        <v>0</v>
      </c>
      <c r="H12" s="167"/>
    </row>
    <row r="13" spans="1:8" x14ac:dyDescent="0.2">
      <c r="A13" s="11">
        <f>+VLOOKUP(B13,'[10]PERSONAL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ROUNDUP(D13/'[10]CRONO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+VLOOKUP(B14,'[10]PERSONAL REQUERIDO'!$B$5:$H$30,6,FALSE)</f>
        <v>1</v>
      </c>
      <c r="B14" s="12" t="s">
        <v>19</v>
      </c>
      <c r="C14" s="11" t="s">
        <v>7</v>
      </c>
      <c r="D14" s="13">
        <f>+VLOOKUP(B14,'[10]PERSONAL REQUERIDO'!$B$5:$D$30,3,FALSE)</f>
        <v>14</v>
      </c>
      <c r="E14" s="14">
        <f>ROUNDUP(D14/'[10]CRONO - CONSULTORIA'!$C$5/A14,2)</f>
        <v>0.2</v>
      </c>
      <c r="F14" s="15"/>
      <c r="G14" s="166">
        <f t="shared" si="0"/>
        <v>0</v>
      </c>
      <c r="H14" s="167"/>
    </row>
    <row r="15" spans="1:8" x14ac:dyDescent="0.2">
      <c r="A15" s="11">
        <f>+VLOOKUP(B15,'[10]PERSONAL REQUERIDO'!$B$5:$H$30,6,FALSE)</f>
        <v>1</v>
      </c>
      <c r="B15" s="12" t="s">
        <v>20</v>
      </c>
      <c r="C15" s="11" t="s">
        <v>7</v>
      </c>
      <c r="D15" s="13">
        <f>+VLOOKUP(B15,'[10]PERSONAL REQUERIDO'!$B$5:$D$30,3,FALSE)</f>
        <v>30</v>
      </c>
      <c r="E15" s="14">
        <f>ROUNDUP(D15/'[10]CRONO - CONSULTORIA'!$C$5/A15,2)</f>
        <v>0.42</v>
      </c>
      <c r="F15" s="15"/>
      <c r="G15" s="166">
        <f t="shared" si="0"/>
        <v>0</v>
      </c>
      <c r="H15" s="167"/>
    </row>
    <row r="16" spans="1:8" x14ac:dyDescent="0.2">
      <c r="A16" s="11">
        <f>+VLOOKUP(B16,'[10]PERSONAL REQUERIDO'!$B$5:$H$30,6,FALSE)</f>
        <v>1</v>
      </c>
      <c r="B16" s="12" t="s">
        <v>21</v>
      </c>
      <c r="C16" s="11" t="s">
        <v>7</v>
      </c>
      <c r="D16" s="13">
        <f>+VLOOKUP(B16,'[10]PERSONAL REQUERIDO'!$B$5:$D$30,3,FALSE)</f>
        <v>7</v>
      </c>
      <c r="E16" s="14">
        <f>ROUNDUP(D16/'[10]CRONO - CONSULTORIA'!$C$5/A16,2)</f>
        <v>9.9999999999999992E-2</v>
      </c>
      <c r="F16" s="15"/>
      <c r="G16" s="166">
        <f t="shared" si="0"/>
        <v>0</v>
      </c>
      <c r="H16" s="167"/>
    </row>
    <row r="17" spans="1:8" x14ac:dyDescent="0.2">
      <c r="A17" s="11">
        <f>+VLOOKUP(B17,'[10]PERSONAL REQUERIDO'!$B$5:$H$30,6,FALSE)</f>
        <v>1</v>
      </c>
      <c r="B17" s="12" t="s">
        <v>22</v>
      </c>
      <c r="C17" s="11" t="s">
        <v>7</v>
      </c>
      <c r="D17" s="13">
        <f>+VLOOKUP(B17,'[10]PERSONAL REQUERIDO'!$B$5:$D$30,3,FALSE)</f>
        <v>36</v>
      </c>
      <c r="E17" s="14">
        <f>ROUNDUP(D17/'[10]CRONO - CONSULTORIA'!$C$5/A17,2)</f>
        <v>0.5</v>
      </c>
      <c r="F17" s="15"/>
      <c r="G17" s="166">
        <f t="shared" si="0"/>
        <v>0</v>
      </c>
      <c r="H17" s="167"/>
    </row>
    <row r="18" spans="1:8" x14ac:dyDescent="0.2">
      <c r="A18" s="11">
        <f>+VLOOKUP(B18,'[10]PERSONAL REQUERIDO'!$B$5:$H$30,6,FALSE)</f>
        <v>2</v>
      </c>
      <c r="B18" s="12" t="s">
        <v>23</v>
      </c>
      <c r="C18" s="11" t="s">
        <v>7</v>
      </c>
      <c r="D18" s="13">
        <f>+VLOOKUP(B18,'[10]PERSONAL REQUERIDO'!$B$5:$D$30,3,FALSE)</f>
        <v>78</v>
      </c>
      <c r="E18" s="14">
        <f>ROUNDUP(D18/'[10]CRONO - CONSULTORIA'!$C$5/A18,2)</f>
        <v>0.54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+VLOOKUP(B20,'[10]PERSONAL REQUERIDO'!$B$5:$H$30,6,FALSE)</f>
        <v>1</v>
      </c>
      <c r="B20" s="12" t="s">
        <v>25</v>
      </c>
      <c r="C20" s="11" t="s">
        <v>7</v>
      </c>
      <c r="D20" s="13">
        <f>+VLOOKUP(B20,'[10]PERSONAL REQUERIDO'!$B$5:$D$30,3,FALSE)</f>
        <v>4</v>
      </c>
      <c r="E20" s="14">
        <f>+D20/'[10]CRONO - CONSULTORIA'!$C$5/A20</f>
        <v>5.4794520547945202E-2</v>
      </c>
      <c r="F20" s="15"/>
      <c r="G20" s="166"/>
      <c r="H20" s="167"/>
    </row>
    <row r="21" spans="1:8" x14ac:dyDescent="0.2">
      <c r="A21" s="11">
        <f>+VLOOKUP(B21,'[10]PERSONAL REQUERIDO'!$B$5:$H$30,6,FALSE)</f>
        <v>1</v>
      </c>
      <c r="B21" s="12" t="s">
        <v>26</v>
      </c>
      <c r="C21" s="11" t="s">
        <v>7</v>
      </c>
      <c r="D21" s="13">
        <f>+VLOOKUP(B21,'[10]PERSONAL REQUERIDO'!$B$5:$D$30,3,FALSE)</f>
        <v>4</v>
      </c>
      <c r="E21" s="14">
        <f>+D21/'[10]CRONO - CONSULTORIA'!$C$5/A21</f>
        <v>5.4794520547945202E-2</v>
      </c>
      <c r="F21" s="15"/>
      <c r="G21" s="166"/>
      <c r="H21" s="167"/>
    </row>
    <row r="22" spans="1:8" x14ac:dyDescent="0.2">
      <c r="A22" s="11">
        <f>+VLOOKUP(B22,'[10]PERSONAL REQUERIDO'!$B$5:$H$30,6,FALSE)</f>
        <v>1</v>
      </c>
      <c r="B22" s="12" t="s">
        <v>27</v>
      </c>
      <c r="C22" s="11" t="s">
        <v>7</v>
      </c>
      <c r="D22" s="13">
        <f>+VLOOKUP(B22,'[10]PERSONAL REQUERIDO'!$B$5:$D$30,3,FALSE)</f>
        <v>4</v>
      </c>
      <c r="E22" s="14">
        <f>+D22/'[10]CRONO - CONSULTORIA'!$C$5/A22</f>
        <v>5.4794520547945202E-2</v>
      </c>
      <c r="F22" s="15"/>
      <c r="G22" s="166"/>
      <c r="H22" s="167"/>
    </row>
    <row r="23" spans="1:8" x14ac:dyDescent="0.2">
      <c r="A23" s="11">
        <f>+VLOOKUP(B23,'[10]PERSONAL REQUERIDO'!$B$5:$H$30,6,FALSE)</f>
        <v>1</v>
      </c>
      <c r="B23" s="12" t="s">
        <v>28</v>
      </c>
      <c r="C23" s="11" t="s">
        <v>7</v>
      </c>
      <c r="D23" s="13">
        <f>+VLOOKUP(B23,'[10]PERSONAL REQUERIDO'!$B$5:$D$30,3,FALSE)</f>
        <v>15</v>
      </c>
      <c r="E23" s="14">
        <f>+D23/'[10]CRONO - CONSULTORIA'!$C$5/A23</f>
        <v>0.20547945205479451</v>
      </c>
      <c r="F23" s="15"/>
      <c r="G23" s="166">
        <f>+D23*F23</f>
        <v>0</v>
      </c>
      <c r="H23" s="167"/>
    </row>
    <row r="24" spans="1:8" x14ac:dyDescent="0.25">
      <c r="A24" s="7" t="s">
        <v>29</v>
      </c>
      <c r="B24" s="8"/>
      <c r="C24" s="8"/>
      <c r="D24" s="8"/>
      <c r="E24" s="16"/>
      <c r="F24" s="8"/>
      <c r="G24" s="8"/>
      <c r="H24" s="10"/>
    </row>
    <row r="25" spans="1:8" x14ac:dyDescent="0.2">
      <c r="A25" s="11">
        <f>+VLOOKUP(B25,'[10]PERSONAL REQUERIDO'!$B$5:$H$30,6,FALSE)</f>
        <v>1</v>
      </c>
      <c r="B25" s="12" t="s">
        <v>30</v>
      </c>
      <c r="C25" s="11" t="s">
        <v>7</v>
      </c>
      <c r="D25" s="13">
        <f>+VLOOKUP(B25,'[10]PERSONAL REQUERIDO'!$B$5:$D$30,3,FALSE)</f>
        <v>34</v>
      </c>
      <c r="E25" s="14">
        <f>ROUNDUP(D25/'[10]CRONO - CONSULTORIA'!$C$5/A25,2)</f>
        <v>0.47000000000000003</v>
      </c>
      <c r="F25" s="15"/>
      <c r="G25" s="166">
        <f>+D25*F25</f>
        <v>0</v>
      </c>
      <c r="H25" s="167"/>
    </row>
    <row r="26" spans="1:8" x14ac:dyDescent="0.2">
      <c r="A26" s="11">
        <f>+VLOOKUP(B26,'[10]PERSONAL REQUERIDO'!$B$5:$H$30,6,FALSE)</f>
        <v>1</v>
      </c>
      <c r="B26" s="12" t="s">
        <v>31</v>
      </c>
      <c r="C26" s="11" t="s">
        <v>7</v>
      </c>
      <c r="D26" s="13">
        <f>+VLOOKUP(B26,'[10]PERSONAL REQUERIDO'!$B$5:$D$30,3,FALSE)</f>
        <v>11</v>
      </c>
      <c r="E26" s="14">
        <f>+D26/'[10]CRONO - CONSULTORIA'!$C$5/A26</f>
        <v>0.15068493150684931</v>
      </c>
      <c r="F26" s="15"/>
      <c r="G26" s="166">
        <f>+D26*F26</f>
        <v>0</v>
      </c>
      <c r="H26" s="167"/>
    </row>
    <row r="27" spans="1:8" x14ac:dyDescent="0.2">
      <c r="A27" s="11">
        <f>+VLOOKUP(B27,'[10]PERSONAL REQUERIDO'!$B$5:$H$30,6,FALSE)</f>
        <v>1</v>
      </c>
      <c r="B27" s="12" t="s">
        <v>32</v>
      </c>
      <c r="C27" s="11" t="s">
        <v>7</v>
      </c>
      <c r="D27" s="13">
        <f>+VLOOKUP(B27,'[10]PERSONAL REQUERIDO'!$B$5:$D$30,3,FALSE)</f>
        <v>11</v>
      </c>
      <c r="E27" s="14">
        <f>+D27/'[10]CRONO - CONSULTORIA'!$C$5/A27</f>
        <v>0.15068493150684931</v>
      </c>
      <c r="F27" s="15"/>
      <c r="G27" s="166">
        <f>+D27*F27</f>
        <v>0</v>
      </c>
      <c r="H27" s="167"/>
    </row>
    <row r="28" spans="1:8" x14ac:dyDescent="0.2">
      <c r="A28" s="11">
        <f>+VLOOKUP(B28,'[10]PERSONAL REQUERIDO'!$B$5:$H$30,6,FALSE)</f>
        <v>1</v>
      </c>
      <c r="B28" s="12" t="s">
        <v>33</v>
      </c>
      <c r="C28" s="11" t="s">
        <v>7</v>
      </c>
      <c r="D28" s="13">
        <f>+VLOOKUP(B28,'[10]PERSONAL REQUERIDO'!$B$5:$D$30,3,FALSE)</f>
        <v>50</v>
      </c>
      <c r="E28" s="14">
        <f>ROUNDUP(D28/'[10]CRONO - CONSULTORIA'!$C$5/A28,2)</f>
        <v>0.69000000000000006</v>
      </c>
      <c r="F28" s="15"/>
      <c r="G28" s="166">
        <f>+D28*F28</f>
        <v>0</v>
      </c>
      <c r="H28" s="167"/>
    </row>
    <row r="29" spans="1:8" x14ac:dyDescent="0.2">
      <c r="A29" s="11">
        <f>+VLOOKUP(B29,'[10]PERSONAL REQUERIDO'!$B$5:$H$30,6,FALSE)</f>
        <v>1</v>
      </c>
      <c r="B29" s="12" t="s">
        <v>34</v>
      </c>
      <c r="C29" s="11" t="s">
        <v>7</v>
      </c>
      <c r="D29" s="13">
        <v>0</v>
      </c>
      <c r="E29" s="14">
        <f>ROUNDUP(D29/'[10]CRONO - CONSULTORIA'!$C$5/A29,2)</f>
        <v>0</v>
      </c>
      <c r="F29" s="15"/>
      <c r="G29" s="166">
        <f>+D29*F29</f>
        <v>0</v>
      </c>
      <c r="H29" s="167"/>
    </row>
    <row r="30" spans="1:8" x14ac:dyDescent="0.25">
      <c r="A30" s="7" t="s">
        <v>35</v>
      </c>
      <c r="B30" s="8"/>
      <c r="C30" s="8"/>
      <c r="D30" s="8"/>
      <c r="E30" s="16"/>
      <c r="F30" s="8"/>
      <c r="G30" s="8"/>
      <c r="H30" s="10"/>
    </row>
    <row r="31" spans="1:8" x14ac:dyDescent="0.2">
      <c r="A31" s="11">
        <f>+VLOOKUP(B31,'[10]PERSONAL REQUERIDO'!$B$5:$H$30,6,FALSE)</f>
        <v>1</v>
      </c>
      <c r="B31" s="12" t="s">
        <v>36</v>
      </c>
      <c r="C31" s="11" t="s">
        <v>7</v>
      </c>
      <c r="D31" s="13">
        <f>+VLOOKUP(B31,'[10]PERSONAL REQUERIDO'!$B$5:$D$30,3,FALSE)</f>
        <v>4</v>
      </c>
      <c r="E31" s="14">
        <f>+D31/'[10]CRONO - CONSULTORIA'!$C$5/A31</f>
        <v>5.4794520547945202E-2</v>
      </c>
      <c r="F31" s="15"/>
      <c r="G31" s="166"/>
      <c r="H31" s="167"/>
    </row>
    <row r="32" spans="1:8" x14ac:dyDescent="0.2">
      <c r="A32" s="11">
        <f>+VLOOKUP(B32,'[10]PERSONAL REQUERIDO'!$B$5:$H$30,6,FALSE)</f>
        <v>1</v>
      </c>
      <c r="B32" s="12" t="s">
        <v>37</v>
      </c>
      <c r="C32" s="11" t="s">
        <v>7</v>
      </c>
      <c r="D32" s="13">
        <f>+VLOOKUP(B32,'[10]PERSONAL REQUERIDO'!$B$5:$D$30,3,FALSE)</f>
        <v>4</v>
      </c>
      <c r="E32" s="14">
        <f>+D32/'[10]CRONO - CONSULTORIA'!$C$5/A32</f>
        <v>5.4794520547945202E-2</v>
      </c>
      <c r="F32" s="15"/>
      <c r="G32" s="166"/>
      <c r="H32" s="167"/>
    </row>
    <row r="33" spans="1:8" ht="13.15" customHeight="1" x14ac:dyDescent="0.25">
      <c r="A33" s="168" t="s">
        <v>51</v>
      </c>
      <c r="B33" s="169"/>
      <c r="C33" s="169"/>
      <c r="D33" s="169"/>
      <c r="E33" s="169"/>
      <c r="F33" s="170"/>
      <c r="G33" s="152">
        <f>SUM(G6:H32)</f>
        <v>0</v>
      </c>
      <c r="H33" s="153"/>
    </row>
    <row r="34" spans="1:8" ht="13.15" customHeight="1" x14ac:dyDescent="0.25">
      <c r="A34" s="154" t="s">
        <v>74</v>
      </c>
      <c r="B34" s="154"/>
      <c r="C34" s="154"/>
      <c r="D34" s="154"/>
      <c r="E34" s="154"/>
      <c r="F34" s="154"/>
      <c r="G34" s="155"/>
      <c r="H34" s="156"/>
    </row>
    <row r="35" spans="1:8" ht="13.15" customHeight="1" x14ac:dyDescent="0.25">
      <c r="A35" s="157" t="s">
        <v>97</v>
      </c>
      <c r="B35" s="158"/>
      <c r="C35" s="158"/>
      <c r="D35" s="158"/>
      <c r="E35" s="158"/>
      <c r="F35" s="158"/>
      <c r="G35" s="159">
        <f>+G33*G34</f>
        <v>0</v>
      </c>
      <c r="H35" s="160"/>
    </row>
    <row r="36" spans="1:8" ht="13.15" customHeight="1" x14ac:dyDescent="0.25">
      <c r="A36" s="163" t="s">
        <v>38</v>
      </c>
      <c r="B36" s="164"/>
      <c r="C36" s="164"/>
      <c r="D36" s="164"/>
      <c r="E36" s="164"/>
      <c r="F36" s="164"/>
      <c r="G36" s="164"/>
      <c r="H36" s="165"/>
    </row>
    <row r="37" spans="1:8" ht="26.45" customHeight="1" x14ac:dyDescent="0.25">
      <c r="A37" s="39" t="s">
        <v>1</v>
      </c>
      <c r="B37" s="39" t="s">
        <v>38</v>
      </c>
      <c r="C37" s="39" t="s">
        <v>2</v>
      </c>
      <c r="D37" s="39" t="s">
        <v>39</v>
      </c>
      <c r="E37" s="222" t="s">
        <v>63</v>
      </c>
      <c r="F37" s="223"/>
      <c r="G37" s="263" t="s">
        <v>54</v>
      </c>
      <c r="H37" s="225"/>
    </row>
    <row r="38" spans="1:8" ht="60" x14ac:dyDescent="0.25">
      <c r="A38" s="19">
        <v>1</v>
      </c>
      <c r="B38" s="20" t="s">
        <v>40</v>
      </c>
      <c r="C38" s="19" t="s">
        <v>41</v>
      </c>
      <c r="D38" s="19">
        <v>1</v>
      </c>
      <c r="E38" s="149"/>
      <c r="F38" s="150"/>
      <c r="G38" s="151">
        <f>+A38*D38*E38</f>
        <v>0</v>
      </c>
      <c r="H38" s="150"/>
    </row>
    <row r="39" spans="1:8" ht="24" x14ac:dyDescent="0.25">
      <c r="A39" s="19">
        <v>1</v>
      </c>
      <c r="B39" s="20" t="s">
        <v>42</v>
      </c>
      <c r="C39" s="19" t="s">
        <v>43</v>
      </c>
      <c r="D39" s="19">
        <v>1</v>
      </c>
      <c r="E39" s="149"/>
      <c r="F39" s="150"/>
      <c r="G39" s="151">
        <f>+A39*D39*E39</f>
        <v>0</v>
      </c>
      <c r="H39" s="150"/>
    </row>
    <row r="40" spans="1:8" ht="24" x14ac:dyDescent="0.2">
      <c r="A40" s="19">
        <v>1</v>
      </c>
      <c r="B40" s="21" t="s">
        <v>44</v>
      </c>
      <c r="C40" s="19" t="s">
        <v>41</v>
      </c>
      <c r="D40" s="19">
        <v>1</v>
      </c>
      <c r="E40" s="149"/>
      <c r="F40" s="150"/>
      <c r="G40" s="151">
        <f t="shared" ref="G40:G44" si="1">+A40*D40*E40</f>
        <v>0</v>
      </c>
      <c r="H40" s="150"/>
    </row>
    <row r="41" spans="1:8" ht="36" x14ac:dyDescent="0.2">
      <c r="A41" s="19">
        <v>1</v>
      </c>
      <c r="B41" s="21" t="s">
        <v>45</v>
      </c>
      <c r="C41" s="19" t="s">
        <v>41</v>
      </c>
      <c r="D41" s="19">
        <v>1</v>
      </c>
      <c r="E41" s="149"/>
      <c r="F41" s="150"/>
      <c r="G41" s="151">
        <f t="shared" si="1"/>
        <v>0</v>
      </c>
      <c r="H41" s="150"/>
    </row>
    <row r="42" spans="1:8" ht="36" x14ac:dyDescent="0.2">
      <c r="A42" s="19">
        <v>1</v>
      </c>
      <c r="B42" s="21" t="s">
        <v>46</v>
      </c>
      <c r="C42" s="19" t="s">
        <v>41</v>
      </c>
      <c r="D42" s="19">
        <v>1</v>
      </c>
      <c r="E42" s="149"/>
      <c r="F42" s="150"/>
      <c r="G42" s="151">
        <f t="shared" si="1"/>
        <v>0</v>
      </c>
      <c r="H42" s="150"/>
    </row>
    <row r="43" spans="1:8" ht="36" x14ac:dyDescent="0.2">
      <c r="A43" s="19">
        <v>1</v>
      </c>
      <c r="B43" s="21" t="s">
        <v>47</v>
      </c>
      <c r="C43" s="23" t="s">
        <v>41</v>
      </c>
      <c r="D43" s="19">
        <v>1</v>
      </c>
      <c r="E43" s="149"/>
      <c r="F43" s="150"/>
      <c r="G43" s="151">
        <f t="shared" si="1"/>
        <v>0</v>
      </c>
      <c r="H43" s="150"/>
    </row>
    <row r="44" spans="1:8" ht="36" x14ac:dyDescent="0.2">
      <c r="A44" s="19">
        <v>1</v>
      </c>
      <c r="B44" s="24" t="s">
        <v>48</v>
      </c>
      <c r="C44" s="19" t="s">
        <v>41</v>
      </c>
      <c r="D44" s="19">
        <v>1</v>
      </c>
      <c r="E44" s="149"/>
      <c r="F44" s="150"/>
      <c r="G44" s="151">
        <f t="shared" si="1"/>
        <v>0</v>
      </c>
      <c r="H44" s="150"/>
    </row>
    <row r="45" spans="1:8" x14ac:dyDescent="0.25">
      <c r="A45" s="144" t="s">
        <v>55</v>
      </c>
      <c r="B45" s="145"/>
      <c r="C45" s="145"/>
      <c r="D45" s="145"/>
      <c r="E45" s="145"/>
      <c r="F45" s="146"/>
      <c r="G45" s="152">
        <f>SUM(G38:H44)</f>
        <v>0</v>
      </c>
      <c r="H45" s="153"/>
    </row>
    <row r="46" spans="1:8" x14ac:dyDescent="0.25">
      <c r="A46" s="154" t="s">
        <v>74</v>
      </c>
      <c r="B46" s="154"/>
      <c r="C46" s="154"/>
      <c r="D46" s="154"/>
      <c r="E46" s="154"/>
      <c r="F46" s="154"/>
      <c r="G46" s="155"/>
      <c r="H46" s="156"/>
    </row>
    <row r="47" spans="1:8" x14ac:dyDescent="0.25">
      <c r="A47" s="157" t="s">
        <v>70</v>
      </c>
      <c r="B47" s="158"/>
      <c r="C47" s="158"/>
      <c r="D47" s="158"/>
      <c r="E47" s="158"/>
      <c r="F47" s="158"/>
      <c r="G47" s="159">
        <f>+G45*G46</f>
        <v>0</v>
      </c>
      <c r="H47" s="160"/>
    </row>
    <row r="48" spans="1:8" ht="18" customHeight="1" x14ac:dyDescent="0.25">
      <c r="A48" s="144" t="s">
        <v>49</v>
      </c>
      <c r="B48" s="145"/>
      <c r="C48" s="145"/>
      <c r="D48" s="145"/>
      <c r="E48" s="145"/>
      <c r="F48" s="145"/>
      <c r="G48" s="145"/>
      <c r="H48" s="146"/>
    </row>
    <row r="49" spans="1:8" ht="18" customHeight="1" x14ac:dyDescent="0.25">
      <c r="A49" s="208" t="s">
        <v>68</v>
      </c>
      <c r="B49" s="209"/>
      <c r="C49" s="209"/>
      <c r="D49" s="209"/>
      <c r="E49" s="209"/>
      <c r="F49" s="210"/>
      <c r="G49" s="147">
        <f>+G47+G35</f>
        <v>0</v>
      </c>
      <c r="H49" s="148"/>
    </row>
    <row r="50" spans="1:8" ht="18" customHeight="1" x14ac:dyDescent="0.25">
      <c r="A50" s="208" t="s">
        <v>80</v>
      </c>
      <c r="B50" s="209"/>
      <c r="C50" s="209"/>
      <c r="D50" s="209"/>
      <c r="E50" s="209"/>
      <c r="F50" s="210"/>
      <c r="G50" s="147" t="e">
        <f>G49*xx%</f>
        <v>#NAME?</v>
      </c>
      <c r="H50" s="148"/>
    </row>
    <row r="51" spans="1:8" ht="18" customHeight="1" x14ac:dyDescent="0.25">
      <c r="A51" s="208" t="s">
        <v>81</v>
      </c>
      <c r="B51" s="209"/>
      <c r="C51" s="209"/>
      <c r="D51" s="209"/>
      <c r="E51" s="209"/>
      <c r="F51" s="210"/>
      <c r="G51" s="147" t="e">
        <f>G49*xx%</f>
        <v>#NAME?</v>
      </c>
      <c r="H51" s="148"/>
    </row>
    <row r="52" spans="1:8" ht="18" customHeight="1" x14ac:dyDescent="0.25">
      <c r="A52" s="208" t="s">
        <v>69</v>
      </c>
      <c r="B52" s="209"/>
      <c r="C52" s="209"/>
      <c r="D52" s="209"/>
      <c r="E52" s="209"/>
      <c r="F52" s="210"/>
      <c r="G52" s="147" t="e">
        <f>G49+G50+G51</f>
        <v>#NAME?</v>
      </c>
      <c r="H52" s="148"/>
    </row>
    <row r="53" spans="1:8" x14ac:dyDescent="0.25">
      <c r="A53" s="208" t="s">
        <v>60</v>
      </c>
      <c r="B53" s="209"/>
      <c r="C53" s="209"/>
      <c r="D53" s="209"/>
      <c r="E53" s="209"/>
      <c r="F53" s="210"/>
      <c r="G53" s="147" t="e">
        <f>(G52)*0.19</f>
        <v>#NAME?</v>
      </c>
      <c r="H53" s="148"/>
    </row>
    <row r="54" spans="1:8" x14ac:dyDescent="0.25">
      <c r="A54" s="144" t="s">
        <v>62</v>
      </c>
      <c r="B54" s="145"/>
      <c r="C54" s="145"/>
      <c r="D54" s="145"/>
      <c r="E54" s="145"/>
      <c r="F54" s="146"/>
      <c r="G54" s="147" t="e">
        <f>+G52+G53</f>
        <v>#NAME?</v>
      </c>
      <c r="H54" s="148"/>
    </row>
  </sheetData>
  <mergeCells count="69">
    <mergeCell ref="A53:F53"/>
    <mergeCell ref="G53:H53"/>
    <mergeCell ref="A54:F54"/>
    <mergeCell ref="G54:H54"/>
    <mergeCell ref="A50:F50"/>
    <mergeCell ref="G50:H50"/>
    <mergeCell ref="A51:F51"/>
    <mergeCell ref="G51:H51"/>
    <mergeCell ref="A52:F52"/>
    <mergeCell ref="G52:H52"/>
    <mergeCell ref="A49:F49"/>
    <mergeCell ref="G49:H49"/>
    <mergeCell ref="E43:F43"/>
    <mergeCell ref="G43:H43"/>
    <mergeCell ref="E44:F44"/>
    <mergeCell ref="G44:H44"/>
    <mergeCell ref="A45:F45"/>
    <mergeCell ref="G45:H45"/>
    <mergeCell ref="A46:F46"/>
    <mergeCell ref="G46:H46"/>
    <mergeCell ref="A47:F47"/>
    <mergeCell ref="G47:H47"/>
    <mergeCell ref="A48:H48"/>
    <mergeCell ref="E40:F40"/>
    <mergeCell ref="G40:H40"/>
    <mergeCell ref="E41:F41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A34:F34"/>
    <mergeCell ref="G34:H34"/>
    <mergeCell ref="A35:F35"/>
    <mergeCell ref="G35:H35"/>
    <mergeCell ref="A36:H36"/>
    <mergeCell ref="G28:H28"/>
    <mergeCell ref="G29:H29"/>
    <mergeCell ref="G31:H31"/>
    <mergeCell ref="G32:H32"/>
    <mergeCell ref="A33:F33"/>
    <mergeCell ref="G33:H33"/>
    <mergeCell ref="G27:H27"/>
    <mergeCell ref="G14:H14"/>
    <mergeCell ref="G15:H15"/>
    <mergeCell ref="G16:H16"/>
    <mergeCell ref="G17:H17"/>
    <mergeCell ref="G18:H18"/>
    <mergeCell ref="G20:H20"/>
    <mergeCell ref="G21:H21"/>
    <mergeCell ref="G22:H22"/>
    <mergeCell ref="G23:H23"/>
    <mergeCell ref="G25:H25"/>
    <mergeCell ref="G26:H26"/>
    <mergeCell ref="G13:H13"/>
    <mergeCell ref="A4:H4"/>
    <mergeCell ref="G5:H5"/>
    <mergeCell ref="G7:H7"/>
    <mergeCell ref="A1:H2"/>
    <mergeCell ref="A3:F3"/>
    <mergeCell ref="G8:H8"/>
    <mergeCell ref="G9:H9"/>
    <mergeCell ref="G10:H10"/>
    <mergeCell ref="G11:H11"/>
    <mergeCell ref="G12:H12"/>
  </mergeCells>
  <pageMargins left="0.7" right="0.7" top="0.75" bottom="0.75" header="0.3" footer="0.3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983"/>
  <sheetViews>
    <sheetView topLeftCell="A37" zoomScale="66" zoomScaleNormal="66" workbookViewId="0">
      <selection activeCell="L27" sqref="L27"/>
    </sheetView>
  </sheetViews>
  <sheetFormatPr baseColWidth="10" defaultColWidth="14.42578125" defaultRowHeight="15" customHeight="1" x14ac:dyDescent="0.2"/>
  <cols>
    <col min="1" max="1" width="12.5703125" style="45" customWidth="1"/>
    <col min="2" max="2" width="42.7109375" style="45" customWidth="1"/>
    <col min="3" max="3" width="7.140625" style="45" bestFit="1" customWidth="1"/>
    <col min="4" max="4" width="13.7109375" style="45" bestFit="1" customWidth="1"/>
    <col min="5" max="5" width="14.28515625" style="45" bestFit="1" customWidth="1"/>
    <col min="6" max="6" width="15" style="45" bestFit="1" customWidth="1"/>
    <col min="7" max="7" width="12.28515625" style="45" customWidth="1"/>
    <col min="8" max="8" width="14.7109375" style="45" customWidth="1"/>
    <col min="9" max="26" width="8.85546875" style="45" customWidth="1"/>
    <col min="27" max="16384" width="14.42578125" style="45"/>
  </cols>
  <sheetData>
    <row r="1" spans="1:26" ht="12" x14ac:dyDescent="0.2">
      <c r="A1" s="259" t="s">
        <v>158</v>
      </c>
      <c r="B1" s="252"/>
      <c r="C1" s="252"/>
      <c r="D1" s="252"/>
      <c r="E1" s="252"/>
      <c r="F1" s="252"/>
      <c r="G1" s="252"/>
      <c r="H1" s="25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0.75" customHeight="1" x14ac:dyDescent="0.2">
      <c r="A2" s="260"/>
      <c r="B2" s="261"/>
      <c r="C2" s="261"/>
      <c r="D2" s="261"/>
      <c r="E2" s="261"/>
      <c r="F2" s="261"/>
      <c r="G2" s="261"/>
      <c r="H2" s="26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x14ac:dyDescent="0.2">
      <c r="A3" s="234" t="s">
        <v>164</v>
      </c>
      <c r="B3" s="269"/>
      <c r="C3" s="269"/>
      <c r="D3" s="269"/>
      <c r="E3" s="269"/>
      <c r="F3" s="269"/>
      <c r="G3" s="46" t="s">
        <v>0</v>
      </c>
      <c r="H3" s="47" t="str">
        <f>(ROUND('[3]CRONO - CONSULTORIA'!C5/360*12, 2))&amp;" MESES"</f>
        <v>1,6 MESES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" x14ac:dyDescent="0.2">
      <c r="A4" s="256" t="s">
        <v>10</v>
      </c>
      <c r="B4" s="257"/>
      <c r="C4" s="257"/>
      <c r="D4" s="257"/>
      <c r="E4" s="257"/>
      <c r="F4" s="257"/>
      <c r="G4" s="257"/>
      <c r="H4" s="24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4" x14ac:dyDescent="0.2">
      <c r="A5" s="48" t="s">
        <v>1</v>
      </c>
      <c r="B5" s="49" t="s">
        <v>61</v>
      </c>
      <c r="C5" s="49" t="s">
        <v>2</v>
      </c>
      <c r="D5" s="50" t="s">
        <v>3</v>
      </c>
      <c r="E5" s="51" t="s">
        <v>162</v>
      </c>
      <c r="F5" s="51" t="s">
        <v>4</v>
      </c>
      <c r="G5" s="258" t="s">
        <v>58</v>
      </c>
      <c r="H5" s="23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 x14ac:dyDescent="0.2">
      <c r="A6" s="52" t="s">
        <v>11</v>
      </c>
      <c r="B6" s="53"/>
      <c r="C6" s="53"/>
      <c r="D6" s="53"/>
      <c r="E6" s="53"/>
      <c r="F6" s="54"/>
      <c r="G6" s="53"/>
      <c r="H6" s="5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56">
        <f>+VLOOKUP(B7,'[3]PERSONAL REQUERIDO'!$B$5:$H$30,6,FALSE)</f>
        <v>1</v>
      </c>
      <c r="B7" s="57" t="s">
        <v>12</v>
      </c>
      <c r="C7" s="56" t="s">
        <v>7</v>
      </c>
      <c r="D7" s="58">
        <f>+VLOOKUP(B7,'[3]PERSONAL REQUERIDO'!$B$5:$D$30,3,FALSE)</f>
        <v>38</v>
      </c>
      <c r="E7" s="59">
        <f>ROUNDUP(D7/'[3]CRONO - CONSULTORIA'!$C$5/A7,2)</f>
        <v>0.8</v>
      </c>
      <c r="F7" s="60"/>
      <c r="G7" s="254">
        <f t="shared" ref="G7:G18" si="0">+D7*F7</f>
        <v>0</v>
      </c>
      <c r="H7" s="23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56">
        <f>+VLOOKUP(B8,'[3]PERSONAL REQUERIDO'!$B$5:$H$30,6,FALSE)</f>
        <v>1</v>
      </c>
      <c r="B8" s="57" t="s">
        <v>13</v>
      </c>
      <c r="C8" s="56" t="s">
        <v>7</v>
      </c>
      <c r="D8" s="58">
        <f>+VLOOKUP(B8,'[3]PERSONAL REQUERIDO'!$B$5:$D$30,3,FALSE)</f>
        <v>17</v>
      </c>
      <c r="E8" s="59">
        <f>ROUNDUP(D8/'[3]CRONO - CONSULTORIA'!$C$5/A8,2)</f>
        <v>0.36</v>
      </c>
      <c r="F8" s="60"/>
      <c r="G8" s="254">
        <f t="shared" si="0"/>
        <v>0</v>
      </c>
      <c r="H8" s="23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56">
        <f>+VLOOKUP(B9,'[3]PERSONAL REQUERIDO'!$B$5:$H$30,6,FALSE)</f>
        <v>1</v>
      </c>
      <c r="B9" s="57" t="s">
        <v>14</v>
      </c>
      <c r="C9" s="56" t="s">
        <v>7</v>
      </c>
      <c r="D9" s="58">
        <f>+VLOOKUP(B9,'[3]PERSONAL REQUERIDO'!$B$5:$D$30,3,FALSE)</f>
        <v>10</v>
      </c>
      <c r="E9" s="59">
        <f>ROUNDUP(D9/'[3]CRONO - CONSULTORIA'!$C$5/A9,2)</f>
        <v>0.21000000000000002</v>
      </c>
      <c r="F9" s="60"/>
      <c r="G9" s="254">
        <f t="shared" si="0"/>
        <v>0</v>
      </c>
      <c r="H9" s="23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56">
        <f>+VLOOKUP(B10,'[3]PERSONAL REQUERIDO'!$B$5:$H$30,6,FALSE)</f>
        <v>1</v>
      </c>
      <c r="B10" s="57" t="s">
        <v>15</v>
      </c>
      <c r="C10" s="56" t="s">
        <v>7</v>
      </c>
      <c r="D10" s="58">
        <v>0</v>
      </c>
      <c r="E10" s="59">
        <f>ROUNDUP(D10/'[3]CRONO - CONSULTORIA'!$C$5/A10,2)</f>
        <v>0</v>
      </c>
      <c r="F10" s="60"/>
      <c r="G10" s="254">
        <f t="shared" si="0"/>
        <v>0</v>
      </c>
      <c r="H10" s="23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56">
        <f>+VLOOKUP(B11,'[3]PERSONAL REQUERIDO'!$B$5:$H$30,6,FALSE)</f>
        <v>1</v>
      </c>
      <c r="B11" s="57" t="s">
        <v>16</v>
      </c>
      <c r="C11" s="56" t="s">
        <v>7</v>
      </c>
      <c r="D11" s="58">
        <f>+VLOOKUP(B11,'[3]PERSONAL REQUERIDO'!$B$5:$D$30,3,FALSE)</f>
        <v>3</v>
      </c>
      <c r="E11" s="59">
        <f>ROUNDUP(D11/'[3]CRONO - CONSULTORIA'!$C$5/A11,2)</f>
        <v>6.9999999999999993E-2</v>
      </c>
      <c r="F11" s="60"/>
      <c r="G11" s="254">
        <f t="shared" si="0"/>
        <v>0</v>
      </c>
      <c r="H11" s="23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56">
        <f>+VLOOKUP(B12,'[3]PERSONAL REQUERIDO'!$B$5:$H$30,6,FALSE)</f>
        <v>1</v>
      </c>
      <c r="B12" s="57" t="s">
        <v>17</v>
      </c>
      <c r="C12" s="56" t="s">
        <v>7</v>
      </c>
      <c r="D12" s="58">
        <f>+VLOOKUP(B12,'[3]PERSONAL REQUERIDO'!$B$5:$D$30,3,FALSE)</f>
        <v>8</v>
      </c>
      <c r="E12" s="59">
        <f>ROUNDUP(D12/'[3]CRONO - CONSULTORIA'!$C$5/A12,2)</f>
        <v>0.17</v>
      </c>
      <c r="F12" s="60"/>
      <c r="G12" s="254">
        <f t="shared" si="0"/>
        <v>0</v>
      </c>
      <c r="H12" s="23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56">
        <f>+VLOOKUP(B13,'[3]PERSONAL REQUERIDO'!$B$5:$H$30,6,FALSE)</f>
        <v>1</v>
      </c>
      <c r="B13" s="57" t="s">
        <v>18</v>
      </c>
      <c r="C13" s="56" t="s">
        <v>7</v>
      </c>
      <c r="D13" s="58">
        <v>0</v>
      </c>
      <c r="E13" s="59">
        <f>ROUNDUP(D13/'[3]CRONO - CONSULTORIA'!$C$5/A13,2)</f>
        <v>0</v>
      </c>
      <c r="F13" s="60"/>
      <c r="G13" s="254">
        <f t="shared" si="0"/>
        <v>0</v>
      </c>
      <c r="H13" s="23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56">
        <f>+VLOOKUP(B14,'[3]PERSONAL REQUERIDO'!$B$5:$H$30,6,FALSE)</f>
        <v>1</v>
      </c>
      <c r="B14" s="57" t="s">
        <v>19</v>
      </c>
      <c r="C14" s="56" t="s">
        <v>7</v>
      </c>
      <c r="D14" s="58">
        <f>+VLOOKUP(B14,'[3]PERSONAL REQUERIDO'!$B$5:$D$30,3,FALSE)</f>
        <v>8</v>
      </c>
      <c r="E14" s="59">
        <f>ROUNDUP(D14/'[3]CRONO - CONSULTORIA'!$C$5/A14,2)</f>
        <v>0.17</v>
      </c>
      <c r="F14" s="60"/>
      <c r="G14" s="254">
        <f t="shared" si="0"/>
        <v>0</v>
      </c>
      <c r="H14" s="23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56">
        <f>+VLOOKUP(B15,'[3]PERSONAL REQUERIDO'!$B$5:$H$30,6,FALSE)</f>
        <v>1</v>
      </c>
      <c r="B15" s="57" t="s">
        <v>20</v>
      </c>
      <c r="C15" s="56" t="s">
        <v>7</v>
      </c>
      <c r="D15" s="58">
        <f>+VLOOKUP(B15,'[3]PERSONAL REQUERIDO'!$B$5:$D$30,3,FALSE)</f>
        <v>9</v>
      </c>
      <c r="E15" s="59">
        <f>ROUNDUP(D15/'[3]CRONO - CONSULTORIA'!$C$5/A15,2)</f>
        <v>0.19</v>
      </c>
      <c r="F15" s="60"/>
      <c r="G15" s="254">
        <f t="shared" si="0"/>
        <v>0</v>
      </c>
      <c r="H15" s="23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56">
        <f>+VLOOKUP(B16,'[3]PERSONAL REQUERIDO'!$B$5:$H$30,6,FALSE)</f>
        <v>1</v>
      </c>
      <c r="B16" s="57" t="s">
        <v>21</v>
      </c>
      <c r="C16" s="56" t="s">
        <v>7</v>
      </c>
      <c r="D16" s="58">
        <f>+VLOOKUP(B16,'[3]PERSONAL REQUERIDO'!$B$5:$D$30,3,FALSE)</f>
        <v>4</v>
      </c>
      <c r="E16" s="59">
        <f>ROUNDUP(D16/'[3]CRONO - CONSULTORIA'!$C$5/A16,2)</f>
        <v>0.09</v>
      </c>
      <c r="F16" s="60"/>
      <c r="G16" s="254">
        <f t="shared" si="0"/>
        <v>0</v>
      </c>
      <c r="H16" s="23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6">
        <f>+VLOOKUP(B17,'[3]PERSONAL REQUERIDO'!$B$5:$H$30,6,FALSE)</f>
        <v>1</v>
      </c>
      <c r="B17" s="57" t="s">
        <v>22</v>
      </c>
      <c r="C17" s="56" t="s">
        <v>7</v>
      </c>
      <c r="D17" s="58">
        <f>+VLOOKUP(B17,'[3]PERSONAL REQUERIDO'!$B$5:$D$30,3,FALSE)</f>
        <v>8</v>
      </c>
      <c r="E17" s="59">
        <f>ROUNDUP(D17/'[3]CRONO - CONSULTORIA'!$C$5/A17,2)</f>
        <v>0.17</v>
      </c>
      <c r="F17" s="60"/>
      <c r="G17" s="254">
        <f t="shared" si="0"/>
        <v>0</v>
      </c>
      <c r="H17" s="23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56">
        <f>+VLOOKUP(B18,'[3]PERSONAL REQUERIDO'!$B$5:$H$30,6,FALSE)</f>
        <v>1</v>
      </c>
      <c r="B18" s="57" t="s">
        <v>23</v>
      </c>
      <c r="C18" s="56" t="s">
        <v>7</v>
      </c>
      <c r="D18" s="58">
        <f>+VLOOKUP(B18,'[3]PERSONAL REQUERIDO'!$B$5:$D$30,3,FALSE)</f>
        <v>20</v>
      </c>
      <c r="E18" s="59">
        <f>ROUNDUP(D18/'[3]CRONO - CONSULTORIA'!$C$5/A18,2)</f>
        <v>0.42</v>
      </c>
      <c r="F18" s="60"/>
      <c r="G18" s="254">
        <f t="shared" si="0"/>
        <v>0</v>
      </c>
      <c r="H18" s="23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52" t="s">
        <v>24</v>
      </c>
      <c r="B19" s="53"/>
      <c r="C19" s="53"/>
      <c r="D19" s="53"/>
      <c r="E19" s="61"/>
      <c r="F19" s="53"/>
      <c r="G19" s="53"/>
      <c r="H19" s="5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56">
        <f>+VLOOKUP(B20,'[3]PERSONAL REQUERIDO'!$B$5:$H$30,6,FALSE)</f>
        <v>1</v>
      </c>
      <c r="B20" s="57" t="s">
        <v>25</v>
      </c>
      <c r="C20" s="56" t="s">
        <v>7</v>
      </c>
      <c r="D20" s="58">
        <f>+VLOOKUP(B20,'[3]PERSONAL REQUERIDO'!$B$5:$D$30,3,FALSE)</f>
        <v>3</v>
      </c>
      <c r="E20" s="59">
        <f>+D20/'[3]CRONO - CONSULTORIA'!$C$5/A20</f>
        <v>6.25E-2</v>
      </c>
      <c r="F20" s="60"/>
      <c r="G20" s="254"/>
      <c r="H20" s="23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56">
        <f>+VLOOKUP(B21,'[3]PERSONAL REQUERIDO'!$B$5:$H$30,6,FALSE)</f>
        <v>1</v>
      </c>
      <c r="B21" s="57" t="s">
        <v>28</v>
      </c>
      <c r="C21" s="56" t="s">
        <v>7</v>
      </c>
      <c r="D21" s="58">
        <f>+VLOOKUP(B21,'[3]PERSONAL REQUERIDO'!$B$5:$D$30,3,FALSE)</f>
        <v>10</v>
      </c>
      <c r="E21" s="59">
        <f>+D21/'[3]CRONO - CONSULTORIA'!$C$5/A21</f>
        <v>0.20833333333333334</v>
      </c>
      <c r="F21" s="60"/>
      <c r="G21" s="254">
        <f>+D21*F21</f>
        <v>0</v>
      </c>
      <c r="H21" s="23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2" t="s">
        <v>29</v>
      </c>
      <c r="B22" s="53"/>
      <c r="C22" s="53"/>
      <c r="D22" s="53"/>
      <c r="E22" s="61"/>
      <c r="F22" s="53"/>
      <c r="G22" s="53"/>
      <c r="H22" s="5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6">
        <f>+VLOOKUP(B23,'[3]PERSONAL REQUERIDO'!$B$5:$H$30,6,FALSE)</f>
        <v>1</v>
      </c>
      <c r="B23" s="57" t="s">
        <v>30</v>
      </c>
      <c r="C23" s="56" t="s">
        <v>7</v>
      </c>
      <c r="D23" s="58">
        <f>+VLOOKUP(B23,'[3]PERSONAL REQUERIDO'!$B$5:$D$30,3,FALSE)</f>
        <v>8</v>
      </c>
      <c r="E23" s="59">
        <f>ROUNDUP(D23/'[3]CRONO - CONSULTORIA'!$C$5/A23,2)</f>
        <v>0.17</v>
      </c>
      <c r="F23" s="60"/>
      <c r="G23" s="254">
        <f t="shared" ref="G23:G27" si="1">+D23*F23</f>
        <v>0</v>
      </c>
      <c r="H23" s="23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6">
        <f>+VLOOKUP(B24,'[3]PERSONAL REQUERIDO'!$B$5:$H$30,6,FALSE)</f>
        <v>1</v>
      </c>
      <c r="B24" s="57" t="s">
        <v>31</v>
      </c>
      <c r="C24" s="56" t="s">
        <v>7</v>
      </c>
      <c r="D24" s="58">
        <f>+VLOOKUP(B24,'[3]PERSONAL REQUERIDO'!$B$5:$D$30,3,FALSE)</f>
        <v>3</v>
      </c>
      <c r="E24" s="59">
        <f>+D24/'[3]CRONO - CONSULTORIA'!$C$5/A24</f>
        <v>6.25E-2</v>
      </c>
      <c r="F24" s="60"/>
      <c r="G24" s="254">
        <f t="shared" si="1"/>
        <v>0</v>
      </c>
      <c r="H24" s="23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6">
        <f>+VLOOKUP(B25,'[3]PERSONAL REQUERIDO'!$B$5:$H$30,6,FALSE)</f>
        <v>1</v>
      </c>
      <c r="B25" s="57" t="s">
        <v>32</v>
      </c>
      <c r="C25" s="56" t="s">
        <v>7</v>
      </c>
      <c r="D25" s="58">
        <f>+VLOOKUP(B25,'[3]PERSONAL REQUERIDO'!$B$5:$D$30,3,FALSE)</f>
        <v>3</v>
      </c>
      <c r="E25" s="59">
        <f>+D25/'[3]CRONO - CONSULTORIA'!$C$5/A25</f>
        <v>6.25E-2</v>
      </c>
      <c r="F25" s="60"/>
      <c r="G25" s="254">
        <f t="shared" si="1"/>
        <v>0</v>
      </c>
      <c r="H25" s="23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6">
        <f>+VLOOKUP(B26,'[3]PERSONAL REQUERIDO'!$B$5:$H$30,6,FALSE)</f>
        <v>1</v>
      </c>
      <c r="B26" s="57" t="s">
        <v>33</v>
      </c>
      <c r="C26" s="56" t="s">
        <v>7</v>
      </c>
      <c r="D26" s="58">
        <f>+VLOOKUP(B26,'[3]PERSONAL REQUERIDO'!$B$5:$D$30,3,FALSE)</f>
        <v>23</v>
      </c>
      <c r="E26" s="59">
        <f>ROUNDUP(D26/'[3]CRONO - CONSULTORIA'!$C$5/A26,2)</f>
        <v>0.48</v>
      </c>
      <c r="F26" s="60"/>
      <c r="G26" s="254">
        <f t="shared" si="1"/>
        <v>0</v>
      </c>
      <c r="H26" s="23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56">
        <f>+VLOOKUP(B27,'[3]PERSONAL REQUERIDO'!$B$5:$H$30,6,FALSE)</f>
        <v>1</v>
      </c>
      <c r="B27" s="57" t="s">
        <v>34</v>
      </c>
      <c r="C27" s="56" t="s">
        <v>7</v>
      </c>
      <c r="D27" s="58">
        <v>0</v>
      </c>
      <c r="E27" s="59">
        <f>ROUNDUP(D27/'[3]CRONO - CONSULTORIA'!$C$5/A27,2)</f>
        <v>0</v>
      </c>
      <c r="F27" s="60"/>
      <c r="G27" s="254">
        <f t="shared" si="1"/>
        <v>0</v>
      </c>
      <c r="H27" s="23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255" t="s">
        <v>78</v>
      </c>
      <c r="B28" s="252"/>
      <c r="C28" s="252"/>
      <c r="D28" s="252"/>
      <c r="E28" s="252"/>
      <c r="F28" s="253"/>
      <c r="G28" s="238">
        <f>SUM(G7:H27)</f>
        <v>0</v>
      </c>
      <c r="H28" s="23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239" t="s">
        <v>52</v>
      </c>
      <c r="B29" s="231"/>
      <c r="C29" s="231"/>
      <c r="D29" s="231"/>
      <c r="E29" s="231"/>
      <c r="F29" s="232"/>
      <c r="G29" s="240"/>
      <c r="H29" s="23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251" t="s">
        <v>53</v>
      </c>
      <c r="B30" s="252"/>
      <c r="C30" s="252"/>
      <c r="D30" s="252"/>
      <c r="E30" s="252"/>
      <c r="F30" s="252"/>
      <c r="G30" s="270">
        <f>+G28*G29</f>
        <v>0</v>
      </c>
      <c r="H30" s="25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271" t="s">
        <v>38</v>
      </c>
      <c r="B31" s="244"/>
      <c r="C31" s="244"/>
      <c r="D31" s="244"/>
      <c r="E31" s="244"/>
      <c r="F31" s="244"/>
      <c r="G31" s="244"/>
      <c r="H31" s="2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6.25" customHeight="1" x14ac:dyDescent="0.2">
      <c r="A32" s="109" t="s">
        <v>1</v>
      </c>
      <c r="B32" s="109" t="s">
        <v>38</v>
      </c>
      <c r="C32" s="109" t="s">
        <v>2</v>
      </c>
      <c r="D32" s="109" t="s">
        <v>39</v>
      </c>
      <c r="E32" s="272" t="s">
        <v>87</v>
      </c>
      <c r="F32" s="247"/>
      <c r="G32" s="273" t="s">
        <v>163</v>
      </c>
      <c r="H32" s="247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60" x14ac:dyDescent="0.2">
      <c r="A33" s="64">
        <v>1</v>
      </c>
      <c r="B33" s="65" t="s">
        <v>40</v>
      </c>
      <c r="C33" s="64" t="s">
        <v>41</v>
      </c>
      <c r="D33" s="64">
        <v>1</v>
      </c>
      <c r="E33" s="235"/>
      <c r="F33" s="232"/>
      <c r="G33" s="236">
        <f t="shared" ref="G33:G39" si="2">+A33*D33*E33</f>
        <v>0</v>
      </c>
      <c r="H33" s="23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4" x14ac:dyDescent="0.2">
      <c r="A34" s="64">
        <v>1</v>
      </c>
      <c r="B34" s="65" t="s">
        <v>42</v>
      </c>
      <c r="C34" s="64" t="s">
        <v>43</v>
      </c>
      <c r="D34" s="64">
        <v>1</v>
      </c>
      <c r="E34" s="235"/>
      <c r="F34" s="232"/>
      <c r="G34" s="236">
        <f t="shared" si="2"/>
        <v>0</v>
      </c>
      <c r="H34" s="23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64">
        <v>1</v>
      </c>
      <c r="B35" s="66" t="s">
        <v>44</v>
      </c>
      <c r="C35" s="64" t="s">
        <v>41</v>
      </c>
      <c r="D35" s="64">
        <v>1</v>
      </c>
      <c r="E35" s="235"/>
      <c r="F35" s="232"/>
      <c r="G35" s="236">
        <f t="shared" si="2"/>
        <v>0</v>
      </c>
      <c r="H35" s="23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36" x14ac:dyDescent="0.2">
      <c r="A36" s="64">
        <v>1</v>
      </c>
      <c r="B36" s="66" t="s">
        <v>45</v>
      </c>
      <c r="C36" s="64" t="s">
        <v>41</v>
      </c>
      <c r="D36" s="64">
        <v>1</v>
      </c>
      <c r="E36" s="235"/>
      <c r="F36" s="232"/>
      <c r="G36" s="236">
        <f t="shared" si="2"/>
        <v>0</v>
      </c>
      <c r="H36" s="23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4" x14ac:dyDescent="0.2">
      <c r="A37" s="64">
        <v>1</v>
      </c>
      <c r="B37" s="66" t="s">
        <v>86</v>
      </c>
      <c r="C37" s="64" t="s">
        <v>41</v>
      </c>
      <c r="D37" s="64">
        <v>1</v>
      </c>
      <c r="E37" s="235"/>
      <c r="F37" s="232"/>
      <c r="G37" s="236">
        <f t="shared" si="2"/>
        <v>0</v>
      </c>
      <c r="H37" s="23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6" x14ac:dyDescent="0.2">
      <c r="A38" s="64">
        <v>1</v>
      </c>
      <c r="B38" s="66" t="s">
        <v>47</v>
      </c>
      <c r="C38" s="67" t="s">
        <v>41</v>
      </c>
      <c r="D38" s="64">
        <v>1</v>
      </c>
      <c r="E38" s="235"/>
      <c r="F38" s="232"/>
      <c r="G38" s="236">
        <f t="shared" si="2"/>
        <v>0</v>
      </c>
      <c r="H38" s="23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64">
        <v>1</v>
      </c>
      <c r="B39" s="68" t="s">
        <v>48</v>
      </c>
      <c r="C39" s="64" t="s">
        <v>41</v>
      </c>
      <c r="D39" s="64">
        <v>1</v>
      </c>
      <c r="E39" s="235"/>
      <c r="F39" s="232"/>
      <c r="G39" s="236">
        <f t="shared" si="2"/>
        <v>0</v>
      </c>
      <c r="H39" s="23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" x14ac:dyDescent="0.2">
      <c r="A40" s="234" t="s">
        <v>55</v>
      </c>
      <c r="B40" s="231"/>
      <c r="C40" s="231"/>
      <c r="D40" s="231"/>
      <c r="E40" s="231"/>
      <c r="F40" s="232"/>
      <c r="G40" s="238">
        <f>SUM(G33:H39)</f>
        <v>0</v>
      </c>
      <c r="H40" s="23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" x14ac:dyDescent="0.2">
      <c r="A41" s="239" t="s">
        <v>74</v>
      </c>
      <c r="B41" s="231"/>
      <c r="C41" s="231"/>
      <c r="D41" s="231"/>
      <c r="E41" s="231"/>
      <c r="F41" s="232"/>
      <c r="G41" s="240"/>
      <c r="H41" s="23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" x14ac:dyDescent="0.2">
      <c r="A42" s="241" t="s">
        <v>56</v>
      </c>
      <c r="B42" s="231"/>
      <c r="C42" s="231"/>
      <c r="D42" s="231"/>
      <c r="E42" s="231"/>
      <c r="F42" s="231"/>
      <c r="G42" s="242">
        <f>+G40*G41</f>
        <v>0</v>
      </c>
      <c r="H42" s="23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" x14ac:dyDescent="0.2">
      <c r="A43" s="234" t="s">
        <v>49</v>
      </c>
      <c r="B43" s="231"/>
      <c r="C43" s="231"/>
      <c r="D43" s="231"/>
      <c r="E43" s="231"/>
      <c r="F43" s="231"/>
      <c r="G43" s="231"/>
      <c r="H43" s="23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" x14ac:dyDescent="0.2">
      <c r="A44" s="230" t="s">
        <v>75</v>
      </c>
      <c r="B44" s="231"/>
      <c r="C44" s="231"/>
      <c r="D44" s="231"/>
      <c r="E44" s="231"/>
      <c r="F44" s="232"/>
      <c r="G44" s="233">
        <f>+G42+G30</f>
        <v>0</v>
      </c>
      <c r="H44" s="23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" x14ac:dyDescent="0.2">
      <c r="A45" s="230" t="s">
        <v>82</v>
      </c>
      <c r="B45" s="231"/>
      <c r="C45" s="231"/>
      <c r="D45" s="231"/>
      <c r="E45" s="231"/>
      <c r="F45" s="232"/>
      <c r="G45" s="233" t="e">
        <f>G44*xx%</f>
        <v>#NAME?</v>
      </c>
      <c r="H45" s="23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" x14ac:dyDescent="0.2">
      <c r="A46" s="230" t="s">
        <v>81</v>
      </c>
      <c r="B46" s="231"/>
      <c r="C46" s="231"/>
      <c r="D46" s="231"/>
      <c r="E46" s="231"/>
      <c r="F46" s="232"/>
      <c r="G46" s="233" t="e">
        <f>G44*xx%</f>
        <v>#NAME?</v>
      </c>
      <c r="H46" s="23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" x14ac:dyDescent="0.2">
      <c r="A47" s="230" t="s">
        <v>64</v>
      </c>
      <c r="B47" s="231"/>
      <c r="C47" s="231"/>
      <c r="D47" s="231"/>
      <c r="E47" s="231"/>
      <c r="F47" s="232"/>
      <c r="G47" s="233" t="e">
        <f>G44+G45+G46</f>
        <v>#NAME?</v>
      </c>
      <c r="H47" s="23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230" t="s">
        <v>60</v>
      </c>
      <c r="B48" s="231"/>
      <c r="C48" s="231"/>
      <c r="D48" s="231"/>
      <c r="E48" s="231"/>
      <c r="F48" s="232"/>
      <c r="G48" s="233" t="e">
        <f>(G47)*0.19</f>
        <v>#NAME?</v>
      </c>
      <c r="H48" s="23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234" t="s">
        <v>62</v>
      </c>
      <c r="B49" s="231"/>
      <c r="C49" s="231"/>
      <c r="D49" s="231"/>
      <c r="E49" s="231"/>
      <c r="F49" s="232"/>
      <c r="G49" s="233" t="e">
        <f>+G47+G48</f>
        <v>#NAME?</v>
      </c>
      <c r="H49" s="23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" footer="0"/>
  <pageSetup scale="6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0"/>
  <sheetViews>
    <sheetView topLeftCell="A34" zoomScale="60" zoomScaleNormal="60" workbookViewId="0">
      <selection activeCell="P33" sqref="P33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9.5703125" style="1" customWidth="1"/>
    <col min="4" max="4" width="14.5703125" style="1" bestFit="1" customWidth="1"/>
    <col min="5" max="5" width="11.85546875" style="1" bestFit="1" customWidth="1"/>
    <col min="6" max="6" width="17.42578125" style="1" customWidth="1"/>
    <col min="7" max="7" width="12.28515625" style="1" customWidth="1"/>
    <col min="8" max="8" width="14.7109375" style="1" customWidth="1"/>
    <col min="9" max="11" width="8.85546875" style="1"/>
    <col min="12" max="12" width="12.28515625" style="1" customWidth="1"/>
    <col min="13" max="16384" width="8.85546875" style="1"/>
  </cols>
  <sheetData>
    <row r="1" spans="1:8" ht="31.9" customHeight="1" x14ac:dyDescent="0.25">
      <c r="A1" s="176" t="s">
        <v>65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167</v>
      </c>
      <c r="B3" s="145"/>
      <c r="C3" s="145"/>
      <c r="D3" s="145"/>
      <c r="E3" s="145"/>
      <c r="F3" s="146"/>
      <c r="G3" s="17" t="s">
        <v>0</v>
      </c>
      <c r="H3" s="18" t="str">
        <f>(ROUND('[6]CRONO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168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+VLOOKUP(B7,'[6]PERSONAL REQUERIDO'!$B$5:$H$30,6,FALSE)</f>
        <v>1</v>
      </c>
      <c r="B7" s="12" t="s">
        <v>12</v>
      </c>
      <c r="C7" s="11" t="s">
        <v>7</v>
      </c>
      <c r="D7" s="13">
        <f>+VLOOKUP(B7,'[6]PERSONAL REQUERIDO'!$B$5:$D$30,3,FALSE)</f>
        <v>47</v>
      </c>
      <c r="E7" s="14">
        <f>ROUNDUP(D7/'[6]CRONO - CONSULTORIA'!$C$5/A7,2)</f>
        <v>0.79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+VLOOKUP(B8,'[6]PERSONAL REQUERIDO'!$B$5:$H$30,6,FALSE)</f>
        <v>1</v>
      </c>
      <c r="B8" s="12" t="s">
        <v>13</v>
      </c>
      <c r="C8" s="11" t="s">
        <v>7</v>
      </c>
      <c r="D8" s="13">
        <f>+VLOOKUP(B8,'[6]PERSONAL REQUERIDO'!$B$5:$D$30,3,FALSE)</f>
        <v>20</v>
      </c>
      <c r="E8" s="14">
        <f>ROUNDUP(D8/'[6]CRONO - CONSULTORIA'!$C$5/A8,2)</f>
        <v>0.34</v>
      </c>
      <c r="F8" s="15"/>
      <c r="G8" s="166">
        <f t="shared" si="0"/>
        <v>0</v>
      </c>
      <c r="H8" s="167"/>
    </row>
    <row r="9" spans="1:8" x14ac:dyDescent="0.2">
      <c r="A9" s="11">
        <f>+VLOOKUP(B9,'[6]PERSONAL REQUERIDO'!$B$5:$H$30,6,FALSE)</f>
        <v>1</v>
      </c>
      <c r="B9" s="12" t="s">
        <v>14</v>
      </c>
      <c r="C9" s="11" t="s">
        <v>7</v>
      </c>
      <c r="D9" s="13">
        <f>+VLOOKUP(B9,'[6]PERSONAL REQUERIDO'!$B$5:$D$30,3,FALSE)</f>
        <v>10</v>
      </c>
      <c r="E9" s="14">
        <f>ROUNDUP(D9/'[6]CRONO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+VLOOKUP(B10,'[6]PERSONAL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ROUNDUP(D10/'[6]CRONO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+VLOOKUP(B11,'[6]PERSONAL REQUERIDO'!$B$5:$H$30,6,FALSE)</f>
        <v>1</v>
      </c>
      <c r="B11" s="12" t="s">
        <v>16</v>
      </c>
      <c r="C11" s="11" t="s">
        <v>7</v>
      </c>
      <c r="D11" s="13">
        <f>+VLOOKUP(B11,'[6]PERSONAL REQUERIDO'!$B$5:$D$30,3,FALSE)</f>
        <v>4</v>
      </c>
      <c r="E11" s="14">
        <f>ROUNDUP(D11/'[6]CRONO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+VLOOKUP(B12,'[6]PERSONAL REQUERIDO'!$B$5:$H$30,6,FALSE)</f>
        <v>1</v>
      </c>
      <c r="B12" s="12" t="s">
        <v>17</v>
      </c>
      <c r="C12" s="11" t="s">
        <v>7</v>
      </c>
      <c r="D12" s="13">
        <f>+VLOOKUP(B12,'[6]PERSONAL REQUERIDO'!$B$5:$D$30,3,FALSE)</f>
        <v>8</v>
      </c>
      <c r="E12" s="14">
        <f>ROUNDUP(D12/'[6]CRONO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+VLOOKUP(B13,'[6]PERSONAL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ROUNDUP(D13/'[6]CRONO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+VLOOKUP(B14,'[6]PERSONAL REQUERIDO'!$B$5:$H$30,6,FALSE)</f>
        <v>1</v>
      </c>
      <c r="B14" s="12" t="s">
        <v>19</v>
      </c>
      <c r="C14" s="11" t="s">
        <v>7</v>
      </c>
      <c r="D14" s="13">
        <f>+VLOOKUP(B14,'[6]PERSONAL REQUERIDO'!$B$5:$D$30,3,FALSE)</f>
        <v>10</v>
      </c>
      <c r="E14" s="14">
        <f>ROUNDUP(D14/'[6]CRONO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+VLOOKUP(B15,'[6]PERSONAL REQUERIDO'!$B$5:$H$30,6,FALSE)</f>
        <v>1</v>
      </c>
      <c r="B15" s="12" t="s">
        <v>20</v>
      </c>
      <c r="C15" s="11" t="s">
        <v>7</v>
      </c>
      <c r="D15" s="13">
        <f>+VLOOKUP(B15,'[6]PERSONAL REQUERIDO'!$B$5:$D$30,3,FALSE)</f>
        <v>11</v>
      </c>
      <c r="E15" s="14">
        <f>ROUNDUP(D15/'[6]CRONO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+VLOOKUP(B16,'[6]PERSONAL REQUERIDO'!$B$5:$H$30,6,FALSE)</f>
        <v>1</v>
      </c>
      <c r="B16" s="12" t="s">
        <v>21</v>
      </c>
      <c r="C16" s="11" t="s">
        <v>7</v>
      </c>
      <c r="D16" s="13">
        <f>+VLOOKUP(B16,'[6]PERSONAL REQUERIDO'!$B$5:$D$30,3,FALSE)</f>
        <v>5</v>
      </c>
      <c r="E16" s="14">
        <f>ROUNDUP(D16/'[6]CRONO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+VLOOKUP(B17,'[6]PERSONAL REQUERIDO'!$B$5:$H$30,6,FALSE)</f>
        <v>1</v>
      </c>
      <c r="B17" s="12" t="s">
        <v>22</v>
      </c>
      <c r="C17" s="11" t="s">
        <v>7</v>
      </c>
      <c r="D17" s="13">
        <f>+VLOOKUP(B17,'[6]PERSONAL REQUERIDO'!$B$5:$D$30,3,FALSE)</f>
        <v>12</v>
      </c>
      <c r="E17" s="14">
        <f>ROUNDUP(D17/'[6]CRONO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+VLOOKUP(B18,'[6]PERSONAL REQUERIDO'!$B$5:$H$30,6,FALSE)</f>
        <v>1</v>
      </c>
      <c r="B18" s="12" t="s">
        <v>23</v>
      </c>
      <c r="C18" s="11" t="s">
        <v>7</v>
      </c>
      <c r="D18" s="13">
        <f>+VLOOKUP(B18,'[6]PERSONAL REQUERIDO'!$B$5:$D$30,3,FALSE)</f>
        <v>28</v>
      </c>
      <c r="E18" s="14">
        <f>ROUNDUP(D18/'[6]CRONO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+VLOOKUP(B20,'[6]PERSONAL REQUERIDO'!$B$5:$H$30,6,FALSE)</f>
        <v>1</v>
      </c>
      <c r="B20" s="12" t="s">
        <v>25</v>
      </c>
      <c r="C20" s="11" t="s">
        <v>7</v>
      </c>
      <c r="D20" s="13">
        <f>+VLOOKUP(B20,'[6]PERSONAL REQUERIDO'!$B$5:$D$30,3,FALSE)</f>
        <v>3</v>
      </c>
      <c r="E20" s="14">
        <f>+D20/'[6]CRONO - CONSULTORIA'!$C$5/A20</f>
        <v>0.05</v>
      </c>
      <c r="F20" s="15"/>
      <c r="G20" s="166"/>
      <c r="H20" s="167"/>
    </row>
    <row r="21" spans="1:8" x14ac:dyDescent="0.2">
      <c r="A21" s="11">
        <f>+VLOOKUP(B21,'[6]PERSONAL REQUERIDO'!$B$5:$H$30,6,FALSE)</f>
        <v>1</v>
      </c>
      <c r="B21" s="12" t="s">
        <v>28</v>
      </c>
      <c r="C21" s="11" t="s">
        <v>7</v>
      </c>
      <c r="D21" s="13">
        <f>+VLOOKUP(B21,'[6]PERSONAL REQUERIDO'!$B$5:$D$30,3,FALSE)</f>
        <v>12</v>
      </c>
      <c r="E21" s="14">
        <f>+D21/'[6]CRONO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+VLOOKUP(B23,'[6]PERSONAL REQUERIDO'!$B$5:$H$30,6,FALSE)</f>
        <v>1</v>
      </c>
      <c r="B23" s="12" t="s">
        <v>30</v>
      </c>
      <c r="C23" s="11" t="s">
        <v>7</v>
      </c>
      <c r="D23" s="13">
        <f>+VLOOKUP(B23,'[6]PERSONAL REQUERIDO'!$B$5:$D$30,3,FALSE)</f>
        <v>10</v>
      </c>
      <c r="E23" s="14">
        <f>ROUNDUP(D23/'[6]CRONO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+VLOOKUP(B24,'[6]PERSONAL REQUERIDO'!$B$5:$H$30,6,FALSE)</f>
        <v>1</v>
      </c>
      <c r="B24" s="12" t="s">
        <v>31</v>
      </c>
      <c r="C24" s="11" t="s">
        <v>7</v>
      </c>
      <c r="D24" s="13">
        <f>+VLOOKUP(B24,'[6]PERSONAL REQUERIDO'!$B$5:$D$30,3,FALSE)</f>
        <v>4</v>
      </c>
      <c r="E24" s="14">
        <f>+D24/'[6]CRONO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+VLOOKUP(B25,'[6]PERSONAL REQUERIDO'!$B$5:$H$30,6,FALSE)</f>
        <v>1</v>
      </c>
      <c r="B25" s="12" t="s">
        <v>32</v>
      </c>
      <c r="C25" s="11" t="s">
        <v>7</v>
      </c>
      <c r="D25" s="13">
        <f>+VLOOKUP(B25,'[6]PERSONAL REQUERIDO'!$B$5:$D$30,3,FALSE)</f>
        <v>4</v>
      </c>
      <c r="E25" s="14">
        <f>+D25/'[6]CRONO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+VLOOKUP(B26,'[6]PERSONAL REQUERIDO'!$B$5:$H$30,6,FALSE)</f>
        <v>1</v>
      </c>
      <c r="B26" s="12" t="s">
        <v>33</v>
      </c>
      <c r="C26" s="11" t="s">
        <v>7</v>
      </c>
      <c r="D26" s="13">
        <f>+VLOOKUP(B26,'[6]PERSONAL REQUERIDO'!$B$5:$D$30,3,FALSE)</f>
        <v>29</v>
      </c>
      <c r="E26" s="14">
        <f>ROUNDUP(D26/'[6]CRONO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+VLOOKUP(B27,'[6]PERSONAL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ROUNDUP(D27/'[6]CRONO - CONSULTORIA'!$C$5/A27,2)</f>
        <v>0</v>
      </c>
      <c r="F27" s="15"/>
      <c r="G27" s="166">
        <f>+D27*F27</f>
        <v>0</v>
      </c>
      <c r="H27" s="167"/>
    </row>
    <row r="28" spans="1:8" x14ac:dyDescent="0.25">
      <c r="A28" s="7" t="s">
        <v>35</v>
      </c>
      <c r="B28" s="8"/>
      <c r="C28" s="8"/>
      <c r="D28" s="8"/>
      <c r="E28" s="16"/>
      <c r="F28" s="8"/>
      <c r="G28" s="8"/>
      <c r="H28" s="10"/>
    </row>
    <row r="29" spans="1:8" ht="13.15" customHeight="1" x14ac:dyDescent="0.25">
      <c r="A29" s="168" t="s">
        <v>51</v>
      </c>
      <c r="B29" s="169"/>
      <c r="C29" s="169"/>
      <c r="D29" s="169"/>
      <c r="E29" s="169"/>
      <c r="F29" s="170"/>
      <c r="G29" s="152">
        <f>SUM(G7:H28)</f>
        <v>0</v>
      </c>
      <c r="H29" s="153"/>
    </row>
    <row r="30" spans="1:8" ht="13.15" customHeight="1" x14ac:dyDescent="0.25">
      <c r="A30" s="154" t="s">
        <v>52</v>
      </c>
      <c r="B30" s="154"/>
      <c r="C30" s="154"/>
      <c r="D30" s="154"/>
      <c r="E30" s="154"/>
      <c r="F30" s="154"/>
      <c r="G30" s="155"/>
      <c r="H30" s="156"/>
    </row>
    <row r="31" spans="1:8" ht="13.15" customHeight="1" x14ac:dyDescent="0.25">
      <c r="A31" s="157" t="s">
        <v>53</v>
      </c>
      <c r="B31" s="158"/>
      <c r="C31" s="158"/>
      <c r="D31" s="158"/>
      <c r="E31" s="158"/>
      <c r="F31" s="158"/>
      <c r="G31" s="159">
        <f>+G29*G30</f>
        <v>0</v>
      </c>
      <c r="H31" s="160"/>
    </row>
    <row r="32" spans="1:8" ht="13.15" customHeight="1" x14ac:dyDescent="0.25">
      <c r="A32" s="275" t="s">
        <v>38</v>
      </c>
      <c r="B32" s="275"/>
      <c r="C32" s="275"/>
      <c r="D32" s="275"/>
      <c r="E32" s="275"/>
      <c r="F32" s="275"/>
      <c r="G32" s="275"/>
      <c r="H32" s="275"/>
    </row>
    <row r="33" spans="1:8" ht="26.45" customHeight="1" x14ac:dyDescent="0.25">
      <c r="A33" s="39" t="s">
        <v>1</v>
      </c>
      <c r="B33" s="39" t="s">
        <v>38</v>
      </c>
      <c r="C33" s="39" t="s">
        <v>2</v>
      </c>
      <c r="D33" s="39" t="s">
        <v>39</v>
      </c>
      <c r="E33" s="222" t="s">
        <v>63</v>
      </c>
      <c r="F33" s="223"/>
      <c r="G33" s="263" t="s">
        <v>54</v>
      </c>
      <c r="H33" s="225"/>
    </row>
    <row r="34" spans="1:8" ht="60" x14ac:dyDescent="0.25">
      <c r="A34" s="19">
        <v>1</v>
      </c>
      <c r="B34" s="20" t="s">
        <v>40</v>
      </c>
      <c r="C34" s="19" t="s">
        <v>41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0" t="s">
        <v>42</v>
      </c>
      <c r="C35" s="19" t="s">
        <v>43</v>
      </c>
      <c r="D35" s="19">
        <v>1</v>
      </c>
      <c r="E35" s="149"/>
      <c r="F35" s="150"/>
      <c r="G35" s="151">
        <f>+A35*D35*E35</f>
        <v>0</v>
      </c>
      <c r="H35" s="150"/>
    </row>
    <row r="36" spans="1:8" ht="24" x14ac:dyDescent="0.2">
      <c r="A36" s="19">
        <v>1</v>
      </c>
      <c r="B36" s="21" t="s">
        <v>44</v>
      </c>
      <c r="C36" s="19" t="s">
        <v>41</v>
      </c>
      <c r="D36" s="19">
        <v>1</v>
      </c>
      <c r="E36" s="149"/>
      <c r="F36" s="150"/>
      <c r="G36" s="151">
        <f t="shared" ref="G36:G40" si="1">+A36*D36*E36</f>
        <v>0</v>
      </c>
      <c r="H36" s="150"/>
    </row>
    <row r="37" spans="1:8" ht="36" x14ac:dyDescent="0.2">
      <c r="A37" s="19">
        <v>1</v>
      </c>
      <c r="B37" s="21" t="s">
        <v>45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">
      <c r="A38" s="19">
        <v>1</v>
      </c>
      <c r="B38" s="21" t="s">
        <v>46</v>
      </c>
      <c r="C38" s="19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1" t="s">
        <v>47</v>
      </c>
      <c r="C39" s="23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ht="36" x14ac:dyDescent="0.2">
      <c r="A40" s="19">
        <v>1</v>
      </c>
      <c r="B40" s="24" t="s">
        <v>48</v>
      </c>
      <c r="C40" s="19" t="s">
        <v>41</v>
      </c>
      <c r="D40" s="19">
        <v>1</v>
      </c>
      <c r="E40" s="149"/>
      <c r="F40" s="150"/>
      <c r="G40" s="151">
        <f t="shared" si="1"/>
        <v>0</v>
      </c>
      <c r="H40" s="150"/>
    </row>
    <row r="41" spans="1:8" x14ac:dyDescent="0.25">
      <c r="A41" s="144" t="s">
        <v>170</v>
      </c>
      <c r="B41" s="145"/>
      <c r="C41" s="145"/>
      <c r="D41" s="145"/>
      <c r="E41" s="145"/>
      <c r="F41" s="146"/>
      <c r="G41" s="152">
        <f>SUM(G34:H40)</f>
        <v>0</v>
      </c>
      <c r="H41" s="153"/>
    </row>
    <row r="42" spans="1:8" x14ac:dyDescent="0.25">
      <c r="A42" s="154" t="s">
        <v>52</v>
      </c>
      <c r="B42" s="154"/>
      <c r="C42" s="154"/>
      <c r="D42" s="154"/>
      <c r="E42" s="154"/>
      <c r="F42" s="154"/>
      <c r="G42" s="155"/>
      <c r="H42" s="156"/>
    </row>
    <row r="43" spans="1:8" x14ac:dyDescent="0.25">
      <c r="A43" s="157" t="s">
        <v>171</v>
      </c>
      <c r="B43" s="158"/>
      <c r="C43" s="158"/>
      <c r="D43" s="158"/>
      <c r="E43" s="158"/>
      <c r="F43" s="158"/>
      <c r="G43" s="159">
        <f>+G41*G42</f>
        <v>0</v>
      </c>
      <c r="H43" s="160"/>
    </row>
    <row r="44" spans="1:8" x14ac:dyDescent="0.25">
      <c r="A44" s="144" t="s">
        <v>49</v>
      </c>
      <c r="B44" s="145"/>
      <c r="C44" s="145"/>
      <c r="D44" s="145"/>
      <c r="E44" s="145"/>
      <c r="F44" s="145"/>
      <c r="G44" s="145"/>
      <c r="H44" s="146"/>
    </row>
    <row r="45" spans="1:8" x14ac:dyDescent="0.25">
      <c r="A45" s="208" t="s">
        <v>68</v>
      </c>
      <c r="B45" s="209"/>
      <c r="C45" s="209"/>
      <c r="D45" s="209"/>
      <c r="E45" s="209"/>
      <c r="F45" s="210"/>
      <c r="G45" s="147">
        <f>+G43+G31</f>
        <v>0</v>
      </c>
      <c r="H45" s="148"/>
    </row>
    <row r="46" spans="1:8" x14ac:dyDescent="0.25">
      <c r="A46" s="208" t="s">
        <v>82</v>
      </c>
      <c r="B46" s="209"/>
      <c r="C46" s="209"/>
      <c r="D46" s="209"/>
      <c r="E46" s="209"/>
      <c r="F46" s="210"/>
      <c r="G46" s="147" t="e">
        <f>G45*xx%</f>
        <v>#NAME?</v>
      </c>
      <c r="H46" s="148"/>
    </row>
    <row r="47" spans="1:8" x14ac:dyDescent="0.25">
      <c r="A47" s="208" t="s">
        <v>83</v>
      </c>
      <c r="B47" s="209"/>
      <c r="C47" s="209"/>
      <c r="D47" s="209"/>
      <c r="E47" s="209"/>
      <c r="F47" s="210"/>
      <c r="G47" s="147" t="e">
        <f>G45*xx%</f>
        <v>#NAME?</v>
      </c>
      <c r="H47" s="148"/>
    </row>
    <row r="48" spans="1:8" x14ac:dyDescent="0.25">
      <c r="A48" s="208" t="s">
        <v>64</v>
      </c>
      <c r="B48" s="209"/>
      <c r="C48" s="209"/>
      <c r="D48" s="209"/>
      <c r="E48" s="209"/>
      <c r="F48" s="210"/>
      <c r="G48" s="147" t="e">
        <f>G45+G46+G47</f>
        <v>#NAME?</v>
      </c>
      <c r="H48" s="148"/>
    </row>
    <row r="49" spans="1:8" x14ac:dyDescent="0.25">
      <c r="A49" s="208" t="s">
        <v>60</v>
      </c>
      <c r="B49" s="209"/>
      <c r="C49" s="209"/>
      <c r="D49" s="209"/>
      <c r="E49" s="209"/>
      <c r="F49" s="210"/>
      <c r="G49" s="147" t="e">
        <f>G48*19%</f>
        <v>#NAME?</v>
      </c>
      <c r="H49" s="148"/>
    </row>
    <row r="50" spans="1:8" x14ac:dyDescent="0.25">
      <c r="A50" s="144" t="s">
        <v>62</v>
      </c>
      <c r="B50" s="145"/>
      <c r="C50" s="145"/>
      <c r="D50" s="145"/>
      <c r="E50" s="145"/>
      <c r="F50" s="146"/>
      <c r="G50" s="147" t="e">
        <f>+G48+G49</f>
        <v>#NAME?</v>
      </c>
      <c r="H50" s="148"/>
    </row>
  </sheetData>
  <mergeCells count="65">
    <mergeCell ref="A49:F49"/>
    <mergeCell ref="G49:H49"/>
    <mergeCell ref="A50:F50"/>
    <mergeCell ref="G50:H50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E40:F40"/>
    <mergeCell ref="G40:H40"/>
    <mergeCell ref="A41:F41"/>
    <mergeCell ref="G41:H41"/>
    <mergeCell ref="A42:F42"/>
    <mergeCell ref="G42:H42"/>
    <mergeCell ref="A43:F43"/>
    <mergeCell ref="G43:H43"/>
    <mergeCell ref="A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A30:F30"/>
    <mergeCell ref="G30:H30"/>
    <mergeCell ref="A31:F31"/>
    <mergeCell ref="G31:H31"/>
    <mergeCell ref="A32:H32"/>
    <mergeCell ref="G26:H26"/>
    <mergeCell ref="G27:H27"/>
    <mergeCell ref="A29:F29"/>
    <mergeCell ref="G29:H29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4" zoomScale="60" zoomScaleNormal="60" workbookViewId="0">
      <selection activeCell="R31" sqref="R31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1.425781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ht="20.45" customHeight="1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41.45" customHeight="1" x14ac:dyDescent="0.25">
      <c r="A3" s="144" t="s">
        <v>173</v>
      </c>
      <c r="B3" s="145"/>
      <c r="C3" s="145"/>
      <c r="D3" s="145"/>
      <c r="E3" s="145"/>
      <c r="F3" s="146"/>
      <c r="G3" s="110" t="s">
        <v>0</v>
      </c>
      <c r="H3" s="18" t="str">
        <f>(ROUND('[11]CRONO - CONSULTORIA'!C5/360*12, 2))&amp;" MESES"</f>
        <v>2,1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174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+VLOOKUP(B7,'[11]PERSONAL REQUERIDO'!$B$5:$H$30,6,FALSE)</f>
        <v>1</v>
      </c>
      <c r="B7" s="40" t="s">
        <v>12</v>
      </c>
      <c r="C7" s="11" t="s">
        <v>7</v>
      </c>
      <c r="D7" s="13">
        <f>+VLOOKUP(B7,'[11]PERSONAL REQUERIDO'!$B$5:$D$30,3,FALSE)</f>
        <v>49</v>
      </c>
      <c r="E7" s="14">
        <f>ROUNDUP(D7/'[11]CRONO - CONSULTORIA'!$C$5/A7,2)</f>
        <v>0.78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+VLOOKUP(B8,'[11]PERSONAL REQUERIDO'!$B$5:$H$30,6,FALSE)</f>
        <v>1</v>
      </c>
      <c r="B8" s="40" t="s">
        <v>13</v>
      </c>
      <c r="C8" s="11" t="s">
        <v>7</v>
      </c>
      <c r="D8" s="13">
        <f>+VLOOKUP(B8,'[11]PERSONAL REQUERIDO'!$B$5:$D$30,3,FALSE)</f>
        <v>21</v>
      </c>
      <c r="E8" s="14">
        <f>ROUNDUP(D8/'[11]CRONO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+VLOOKUP(B9,'[11]PERSONAL REQUERIDO'!$B$5:$H$30,6,FALSE)</f>
        <v>1</v>
      </c>
      <c r="B9" s="40" t="s">
        <v>14</v>
      </c>
      <c r="C9" s="11" t="s">
        <v>7</v>
      </c>
      <c r="D9" s="13">
        <f>+VLOOKUP(B9,'[11]PERSONAL REQUERIDO'!$B$5:$D$30,3,FALSE)</f>
        <v>12</v>
      </c>
      <c r="E9" s="14">
        <f>ROUNDUP(D9/'[11]CRONO - CONSULTORIA'!$C$5/A9,2)</f>
        <v>0.2</v>
      </c>
      <c r="F9" s="41"/>
      <c r="G9" s="151">
        <f t="shared" si="0"/>
        <v>0</v>
      </c>
      <c r="H9" s="150"/>
    </row>
    <row r="10" spans="1:8" x14ac:dyDescent="0.25">
      <c r="A10" s="11">
        <f>+VLOOKUP(B10,'[11]PERSONAL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ROUNDUP(D10/'[11]CRONO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+VLOOKUP(B11,'[11]PERSONAL REQUERIDO'!$B$5:$H$30,6,FALSE)</f>
        <v>1</v>
      </c>
      <c r="B11" s="40" t="s">
        <v>16</v>
      </c>
      <c r="C11" s="11" t="s">
        <v>7</v>
      </c>
      <c r="D11" s="13">
        <f>+VLOOKUP(B11,'[11]PERSONAL REQUERIDO'!$B$5:$D$30,3,FALSE)</f>
        <v>4</v>
      </c>
      <c r="E11" s="14">
        <f>ROUNDUP(D11/'[11]CRONO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+VLOOKUP(B12,'[11]PERSONAL REQUERIDO'!$B$5:$H$30,6,FALSE)</f>
        <v>1</v>
      </c>
      <c r="B12" s="40" t="s">
        <v>17</v>
      </c>
      <c r="C12" s="11" t="s">
        <v>7</v>
      </c>
      <c r="D12" s="13">
        <f>+VLOOKUP(B12,'[11]PERSONAL REQUERIDO'!$B$5:$D$30,3,FALSE)</f>
        <v>8</v>
      </c>
      <c r="E12" s="14">
        <f>ROUNDUP(D12/'[11]CRONO - CONSULTORIA'!$C$5/A12,2)</f>
        <v>0.13</v>
      </c>
      <c r="F12" s="41"/>
      <c r="G12" s="151">
        <f t="shared" si="0"/>
        <v>0</v>
      </c>
      <c r="H12" s="150"/>
    </row>
    <row r="13" spans="1:8" x14ac:dyDescent="0.25">
      <c r="A13" s="11">
        <f>+VLOOKUP(B13,'[11]PERSONAL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ROUNDUP(D13/'[11]CRONO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+VLOOKUP(B14,'[11]PERSONAL REQUERIDO'!$B$5:$H$30,6,FALSE)</f>
        <v>1</v>
      </c>
      <c r="B14" s="40" t="s">
        <v>19</v>
      </c>
      <c r="C14" s="11" t="s">
        <v>7</v>
      </c>
      <c r="D14" s="13">
        <f>+VLOOKUP(B14,'[11]PERSONAL REQUERIDO'!$B$5:$D$30,3,FALSE)</f>
        <v>10</v>
      </c>
      <c r="E14" s="14">
        <f>ROUNDUP(D14/'[11]CRONO - CONSULTORIA'!$C$5/A14,2)</f>
        <v>0.16</v>
      </c>
      <c r="F14" s="41"/>
      <c r="G14" s="151">
        <f t="shared" si="0"/>
        <v>0</v>
      </c>
      <c r="H14" s="150"/>
    </row>
    <row r="15" spans="1:8" x14ac:dyDescent="0.25">
      <c r="A15" s="11">
        <f>+VLOOKUP(B15,'[11]PERSONAL REQUERIDO'!$B$5:$H$30,6,FALSE)</f>
        <v>1</v>
      </c>
      <c r="B15" s="40" t="s">
        <v>20</v>
      </c>
      <c r="C15" s="11" t="s">
        <v>7</v>
      </c>
      <c r="D15" s="13">
        <f>+VLOOKUP(B15,'[11]PERSONAL REQUERIDO'!$B$5:$D$30,3,FALSE)</f>
        <v>11</v>
      </c>
      <c r="E15" s="14">
        <f>ROUNDUP(D15/'[11]CRONO - CONSULTORIA'!$C$5/A15,2)</f>
        <v>0.18000000000000002</v>
      </c>
      <c r="F15" s="41"/>
      <c r="G15" s="151">
        <f t="shared" si="0"/>
        <v>0</v>
      </c>
      <c r="H15" s="150"/>
    </row>
    <row r="16" spans="1:8" x14ac:dyDescent="0.25">
      <c r="A16" s="11">
        <f>+VLOOKUP(B16,'[11]PERSONAL REQUERIDO'!$B$5:$H$30,6,FALSE)</f>
        <v>1</v>
      </c>
      <c r="B16" s="40" t="s">
        <v>21</v>
      </c>
      <c r="C16" s="11" t="s">
        <v>7</v>
      </c>
      <c r="D16" s="13">
        <f>+VLOOKUP(B16,'[11]PERSONAL REQUERIDO'!$B$5:$D$30,3,FALSE)</f>
        <v>5</v>
      </c>
      <c r="E16" s="14">
        <f>ROUNDUP(D16/'[11]CRONO - CONSULTORIA'!$C$5/A16,2)</f>
        <v>0.08</v>
      </c>
      <c r="F16" s="41"/>
      <c r="G16" s="151">
        <f t="shared" si="0"/>
        <v>0</v>
      </c>
      <c r="H16" s="150"/>
    </row>
    <row r="17" spans="1:8" x14ac:dyDescent="0.25">
      <c r="A17" s="11">
        <f>+VLOOKUP(B17,'[11]PERSONAL REQUERIDO'!$B$5:$H$30,6,FALSE)</f>
        <v>1</v>
      </c>
      <c r="B17" s="40" t="s">
        <v>22</v>
      </c>
      <c r="C17" s="11" t="s">
        <v>7</v>
      </c>
      <c r="D17" s="13">
        <v>0</v>
      </c>
      <c r="E17" s="14">
        <f>ROUNDUP(D17/'[11]CRONO - CONSULTORIA'!$C$5/A17,2)</f>
        <v>0</v>
      </c>
      <c r="F17" s="41"/>
      <c r="G17" s="151">
        <f t="shared" si="0"/>
        <v>0</v>
      </c>
      <c r="H17" s="150"/>
    </row>
    <row r="18" spans="1:8" x14ac:dyDescent="0.25">
      <c r="A18" s="11">
        <f>+VLOOKUP(B18,'[11]PERSONAL REQUERIDO'!$B$5:$H$30,6,FALSE)</f>
        <v>1</v>
      </c>
      <c r="B18" s="40" t="s">
        <v>23</v>
      </c>
      <c r="C18" s="11" t="s">
        <v>7</v>
      </c>
      <c r="D18" s="13">
        <f>+VLOOKUP(B18,'[11]PERSONAL REQUERIDO'!$B$5:$D$30,3,FALSE)</f>
        <v>32</v>
      </c>
      <c r="E18" s="14">
        <f>ROUNDUP(D18/'[11]CRONO - CONSULTORIA'!$C$5/A18,2)</f>
        <v>0.51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+VLOOKUP(B20,'[11]PERSONAL REQUERIDO'!$B$5:$H$30,6,FALSE)</f>
        <v>1</v>
      </c>
      <c r="B20" s="40" t="s">
        <v>25</v>
      </c>
      <c r="C20" s="11" t="s">
        <v>7</v>
      </c>
      <c r="D20" s="13">
        <f>+VLOOKUP(B20,'[11]PERSONAL REQUERIDO'!$B$5:$D$30,3,FALSE)</f>
        <v>4</v>
      </c>
      <c r="E20" s="14">
        <f>+D20/'[11]CRONO - CONSULTORIA'!$C$5/A20</f>
        <v>6.3492063492063489E-2</v>
      </c>
      <c r="F20" s="41"/>
      <c r="G20" s="151"/>
      <c r="H20" s="150"/>
    </row>
    <row r="21" spans="1:8" x14ac:dyDescent="0.25">
      <c r="A21" s="11">
        <f>+VLOOKUP(B21,'[11]PERSONAL REQUERIDO'!$B$5:$H$30,6,FALSE)</f>
        <v>1</v>
      </c>
      <c r="B21" s="40" t="s">
        <v>28</v>
      </c>
      <c r="C21" s="11" t="s">
        <v>7</v>
      </c>
      <c r="D21" s="13">
        <f>+VLOOKUP(B21,'[11]PERSONAL REQUERIDO'!$B$5:$D$30,3,FALSE)</f>
        <v>13</v>
      </c>
      <c r="E21" s="14">
        <f>+D21/'[11]CRONO - CONSULTORIA'!$C$5/A21</f>
        <v>0.20634920634920634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+VLOOKUP(B23,'[11]PERSONAL REQUERIDO'!$B$5:$H$30,6,FALSE)</f>
        <v>1</v>
      </c>
      <c r="B23" s="40" t="s">
        <v>30</v>
      </c>
      <c r="C23" s="11" t="s">
        <v>7</v>
      </c>
      <c r="D23" s="13">
        <f>+VLOOKUP(B23,'[11]PERSONAL REQUERIDO'!$B$5:$D$30,3,FALSE)</f>
        <v>13</v>
      </c>
      <c r="E23" s="14">
        <f>ROUNDUP(D23/'[11]CRONO - CONSULTORIA'!$C$5/A23,2)</f>
        <v>0.21000000000000002</v>
      </c>
      <c r="F23" s="41"/>
      <c r="G23" s="151">
        <f>+D23*F23</f>
        <v>0</v>
      </c>
      <c r="H23" s="150"/>
    </row>
    <row r="24" spans="1:8" x14ac:dyDescent="0.25">
      <c r="A24" s="11">
        <f>+VLOOKUP(B24,'[11]PERSONAL REQUERIDO'!$B$5:$H$30,6,FALSE)</f>
        <v>1</v>
      </c>
      <c r="B24" s="40" t="s">
        <v>31</v>
      </c>
      <c r="C24" s="11" t="s">
        <v>7</v>
      </c>
      <c r="D24" s="13">
        <f>+VLOOKUP(B24,'[11]PERSONAL REQUERIDO'!$B$5:$D$30,3,FALSE)</f>
        <v>5</v>
      </c>
      <c r="E24" s="14">
        <f>+D24/'[11]CRONO - CONSULTORIA'!$C$5/A24</f>
        <v>7.9365079365079361E-2</v>
      </c>
      <c r="F24" s="41"/>
      <c r="G24" s="151">
        <f>+D24*F24</f>
        <v>0</v>
      </c>
      <c r="H24" s="150"/>
    </row>
    <row r="25" spans="1:8" x14ac:dyDescent="0.25">
      <c r="A25" s="11">
        <f>+VLOOKUP(B25,'[11]PERSONAL REQUERIDO'!$B$5:$H$30,6,FALSE)</f>
        <v>1</v>
      </c>
      <c r="B25" s="40" t="s">
        <v>32</v>
      </c>
      <c r="C25" s="11" t="s">
        <v>7</v>
      </c>
      <c r="D25" s="13">
        <f>+VLOOKUP(B25,'[11]PERSONAL REQUERIDO'!$B$5:$D$30,3,FALSE)</f>
        <v>5</v>
      </c>
      <c r="E25" s="14">
        <f>+D25/'[11]CRONO - CONSULTORIA'!$C$5/A25</f>
        <v>7.9365079365079361E-2</v>
      </c>
      <c r="F25" s="41"/>
      <c r="G25" s="151">
        <f>+D25*F25</f>
        <v>0</v>
      </c>
      <c r="H25" s="150"/>
    </row>
    <row r="26" spans="1:8" x14ac:dyDescent="0.25">
      <c r="A26" s="11">
        <f>+VLOOKUP(B26,'[11]PERSONAL REQUERIDO'!$B$5:$H$30,6,FALSE)</f>
        <v>1</v>
      </c>
      <c r="B26" s="40" t="s">
        <v>33</v>
      </c>
      <c r="C26" s="11" t="s">
        <v>7</v>
      </c>
      <c r="D26" s="13">
        <f>+VLOOKUP(B26,'[11]PERSONAL REQUERIDO'!$B$5:$D$30,3,FALSE)</f>
        <v>31</v>
      </c>
      <c r="E26" s="14">
        <f>ROUNDUP(D26/'[11]CRONO - CONSULTORIA'!$C$5/A26,2)</f>
        <v>0.5</v>
      </c>
      <c r="F26" s="41"/>
      <c r="G26" s="151">
        <f>+D26*F26</f>
        <v>0</v>
      </c>
      <c r="H26" s="150"/>
    </row>
    <row r="27" spans="1:8" x14ac:dyDescent="0.25">
      <c r="A27" s="11">
        <f>+VLOOKUP(B27,'[11]PERSONAL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ROUNDUP(D27/'[11]CRONO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175</v>
      </c>
      <c r="B28" s="169"/>
      <c r="C28" s="169"/>
      <c r="D28" s="169"/>
      <c r="E28" s="169"/>
      <c r="F28" s="170"/>
      <c r="G28" s="152">
        <f>SUM(G7:H27)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70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76" t="s">
        <v>75</v>
      </c>
      <c r="B44" s="276"/>
      <c r="C44" s="276"/>
      <c r="D44" s="276"/>
      <c r="E44" s="276"/>
      <c r="F44" s="276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76" t="s">
        <v>60</v>
      </c>
      <c r="B48" s="276"/>
      <c r="C48" s="276"/>
      <c r="D48" s="276"/>
      <c r="E48" s="276"/>
      <c r="F48" s="276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zoomScale="60" zoomScaleNormal="60" workbookViewId="0">
      <selection activeCell="O38" sqref="O38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4" width="17.42578125" style="26" customWidth="1"/>
    <col min="5" max="5" width="17.140625" style="26" bestFit="1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167</v>
      </c>
      <c r="B3" s="145"/>
      <c r="C3" s="145"/>
      <c r="D3" s="145"/>
      <c r="E3" s="145"/>
      <c r="F3" s="146"/>
      <c r="G3" s="17" t="s">
        <v>0</v>
      </c>
      <c r="H3" s="18" t="str">
        <f>(ROUND('[12]CRONO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+VLOOKUP(B7,'[12]PERSONAL REQUERIDO'!$B$5:$H$30,6,FALSE)</f>
        <v>1</v>
      </c>
      <c r="B7" s="40" t="s">
        <v>12</v>
      </c>
      <c r="C7" s="11" t="s">
        <v>7</v>
      </c>
      <c r="D7" s="13">
        <f>+VLOOKUP(B7,'[12]PERSONAL REQUERIDO'!$B$5:$D$30,3,FALSE)</f>
        <v>47</v>
      </c>
      <c r="E7" s="14">
        <f>ROUNDUP(D7/'[12]CRONO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+VLOOKUP(B8,'[12]PERSONAL REQUERIDO'!$B$5:$H$30,6,FALSE)</f>
        <v>1</v>
      </c>
      <c r="B8" s="40" t="s">
        <v>13</v>
      </c>
      <c r="C8" s="11" t="s">
        <v>7</v>
      </c>
      <c r="D8" s="13">
        <f>+VLOOKUP(B8,'[12]PERSONAL REQUERIDO'!$B$5:$D$30,3,FALSE)</f>
        <v>20</v>
      </c>
      <c r="E8" s="14">
        <f>ROUNDUP(D8/'[12]CRONO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+VLOOKUP(B9,'[12]PERSONAL REQUERIDO'!$B$5:$H$30,6,FALSE)</f>
        <v>1</v>
      </c>
      <c r="B9" s="40" t="s">
        <v>14</v>
      </c>
      <c r="C9" s="11" t="s">
        <v>7</v>
      </c>
      <c r="D9" s="13">
        <f>+VLOOKUP(B9,'[12]PERSONAL REQUERIDO'!$B$5:$D$30,3,FALSE)</f>
        <v>10</v>
      </c>
      <c r="E9" s="14">
        <f>ROUNDUP(D9/'[12]CRONO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+VLOOKUP(B11,'[12]PERSONAL REQUERIDO'!$B$5:$H$30,6,FALSE)</f>
        <v>1</v>
      </c>
      <c r="B11" s="40" t="s">
        <v>16</v>
      </c>
      <c r="C11" s="11" t="s">
        <v>7</v>
      </c>
      <c r="D11" s="13">
        <f>+VLOOKUP(B11,'[12]PERSONAL REQUERIDO'!$B$5:$D$30,3,FALSE)</f>
        <v>4</v>
      </c>
      <c r="E11" s="14">
        <f>ROUNDUP(D11/'[12]CRONO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+VLOOKUP(B12,'[12]PERSONAL REQUERIDO'!$B$5:$H$30,6,FALSE)</f>
        <v>1</v>
      </c>
      <c r="B12" s="40" t="s">
        <v>17</v>
      </c>
      <c r="C12" s="11" t="s">
        <v>7</v>
      </c>
      <c r="D12" s="13">
        <f>+VLOOKUP(B12,'[12]PERSONAL REQUERIDO'!$B$5:$D$30,3,FALSE)</f>
        <v>8</v>
      </c>
      <c r="E12" s="14">
        <f>ROUNDUP(D12/'[12]CRONO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+VLOOKUP(B14,'[12]PERSONAL REQUERIDO'!$B$5:$H$30,6,FALSE)</f>
        <v>1</v>
      </c>
      <c r="B14" s="40" t="s">
        <v>19</v>
      </c>
      <c r="C14" s="11" t="s">
        <v>7</v>
      </c>
      <c r="D14" s="13">
        <f>+VLOOKUP(B14,'[12]PERSONAL REQUERIDO'!$B$5:$D$30,3,FALSE)</f>
        <v>10</v>
      </c>
      <c r="E14" s="14">
        <f>ROUNDUP(D14/'[12]CRONO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+VLOOKUP(B15,'[12]PERSONAL REQUERIDO'!$B$5:$H$30,6,FALSE)</f>
        <v>1</v>
      </c>
      <c r="B15" s="40" t="s">
        <v>20</v>
      </c>
      <c r="C15" s="11" t="s">
        <v>7</v>
      </c>
      <c r="D15" s="13">
        <f>+VLOOKUP(B15,'[12]PERSONAL REQUERIDO'!$B$5:$D$30,3,FALSE)</f>
        <v>11</v>
      </c>
      <c r="E15" s="14">
        <f>ROUNDUP(D15/'[12]CRONO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+VLOOKUP(B16,'[12]PERSONAL REQUERIDO'!$B$5:$H$30,6,FALSE)</f>
        <v>1</v>
      </c>
      <c r="B16" s="40" t="s">
        <v>21</v>
      </c>
      <c r="C16" s="11" t="s">
        <v>7</v>
      </c>
      <c r="D16" s="13">
        <f>+VLOOKUP(B16,'[12]PERSONAL REQUERIDO'!$B$5:$D$30,3,FALSE)</f>
        <v>5</v>
      </c>
      <c r="E16" s="14">
        <f>ROUNDUP(D16/'[12]CRONO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+VLOOKUP(B17,'[12]PERSONAL REQUERIDO'!$B$5:$H$30,6,FALSE)</f>
        <v>1</v>
      </c>
      <c r="B17" s="40" t="s">
        <v>22</v>
      </c>
      <c r="C17" s="11" t="s">
        <v>7</v>
      </c>
      <c r="D17" s="13">
        <f>+VLOOKUP(B17,'[12]PERSONAL REQUERIDO'!$B$5:$D$30,3,FALSE)</f>
        <v>12</v>
      </c>
      <c r="E17" s="14">
        <f>ROUNDUP(D17/'[12]CRONO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+VLOOKUP(B18,'[12]PERSONAL REQUERIDO'!$B$5:$H$30,6,FALSE)</f>
        <v>1</v>
      </c>
      <c r="B18" s="40" t="s">
        <v>23</v>
      </c>
      <c r="C18" s="11" t="s">
        <v>7</v>
      </c>
      <c r="D18" s="13">
        <f>+VLOOKUP(B18,'[12]PERSONAL REQUERIDO'!$B$5:$D$30,3,FALSE)</f>
        <v>28</v>
      </c>
      <c r="E18" s="14">
        <f>ROUNDUP(D18/'[12]CRONO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+VLOOKUP(B20,'[12]PERSONAL REQUERIDO'!$B$5:$H$30,6,FALSE)</f>
        <v>1</v>
      </c>
      <c r="B20" s="40" t="s">
        <v>25</v>
      </c>
      <c r="C20" s="11" t="s">
        <v>7</v>
      </c>
      <c r="D20" s="13">
        <f>+VLOOKUP(B20,'[12]PERSONAL REQUERIDO'!$B$5:$D$30,3,FALSE)</f>
        <v>3</v>
      </c>
      <c r="E20" s="14">
        <f>+D20/'[12]CRONO - CONSULTORIA'!$C$5/A20</f>
        <v>0.05</v>
      </c>
      <c r="F20" s="41"/>
      <c r="G20" s="151"/>
      <c r="H20" s="150"/>
    </row>
    <row r="21" spans="1:8" x14ac:dyDescent="0.25">
      <c r="A21" s="11">
        <f>+VLOOKUP(B21,'[12]PERSONAL REQUERIDO'!$B$5:$H$30,6,FALSE)</f>
        <v>1</v>
      </c>
      <c r="B21" s="40" t="s">
        <v>28</v>
      </c>
      <c r="C21" s="11" t="s">
        <v>7</v>
      </c>
      <c r="D21" s="13">
        <f>+VLOOKUP(B21,'[12]PERSONAL REQUERIDO'!$B$5:$D$30,3,FALSE)</f>
        <v>12</v>
      </c>
      <c r="E21" s="14">
        <f>+D21/'[12]CRONO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+VLOOKUP(B23,'[12]PERSONAL REQUERIDO'!$B$5:$H$30,6,FALSE)</f>
        <v>1</v>
      </c>
      <c r="B23" s="40" t="s">
        <v>30</v>
      </c>
      <c r="C23" s="11" t="s">
        <v>7</v>
      </c>
      <c r="D23" s="13">
        <f>+VLOOKUP(B23,'[12]PERSONAL REQUERIDO'!$B$5:$D$30,3,FALSE)</f>
        <v>10</v>
      </c>
      <c r="E23" s="14">
        <f>ROUNDUP(D23/'[12]CRONO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+VLOOKUP(B24,'[12]PERSONAL REQUERIDO'!$B$5:$H$30,6,FALSE)</f>
        <v>1</v>
      </c>
      <c r="B24" s="40" t="s">
        <v>31</v>
      </c>
      <c r="C24" s="11" t="s">
        <v>7</v>
      </c>
      <c r="D24" s="13">
        <f>+VLOOKUP(B24,'[12]PERSONAL REQUERIDO'!$B$5:$D$30,3,FALSE)</f>
        <v>4</v>
      </c>
      <c r="E24" s="14">
        <f>+D24/'[12]CRONO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+VLOOKUP(B25,'[12]PERSONAL REQUERIDO'!$B$5:$H$30,6,FALSE)</f>
        <v>1</v>
      </c>
      <c r="B25" s="40" t="s">
        <v>32</v>
      </c>
      <c r="C25" s="11" t="s">
        <v>7</v>
      </c>
      <c r="D25" s="13">
        <f>+VLOOKUP(B25,'[12]PERSONAL REQUERIDO'!$B$5:$D$30,3,FALSE)</f>
        <v>4</v>
      </c>
      <c r="E25" s="14">
        <f>+D25/'[12]CRONO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+VLOOKUP(B26,'[12]PERSONAL REQUERIDO'!$B$5:$H$30,6,FALSE)</f>
        <v>1</v>
      </c>
      <c r="B26" s="40" t="s">
        <v>33</v>
      </c>
      <c r="C26" s="11" t="s">
        <v>7</v>
      </c>
      <c r="D26" s="13">
        <f>+VLOOKUP(B26,'[12]PERSONAL REQUERIDO'!$B$5:$D$30,3,FALSE)</f>
        <v>29</v>
      </c>
      <c r="E26" s="14">
        <f>ROUNDUP(D26/'[12]CRONO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17" t="s">
        <v>1</v>
      </c>
      <c r="B32" s="17" t="s">
        <v>38</v>
      </c>
      <c r="C32" s="17" t="s">
        <v>2</v>
      </c>
      <c r="D32" s="17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68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157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8" zoomScale="60" zoomScaleNormal="60" workbookViewId="0">
      <selection activeCell="S19" sqref="S19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6" width="17.42578125" style="26" customWidth="1"/>
    <col min="7" max="7" width="12.28515625" style="26" customWidth="1"/>
    <col min="8" max="8" width="14.7109375" style="26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176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178</v>
      </c>
      <c r="B3" s="145"/>
      <c r="C3" s="145"/>
      <c r="D3" s="145"/>
      <c r="E3" s="145"/>
      <c r="F3" s="146"/>
      <c r="G3" s="17" t="s">
        <v>0</v>
      </c>
      <c r="H3" s="18" t="str">
        <f>(ROUND('[13]CRONO - CONSULTORIA'!C5/360*12, 2))&amp;" MESES"</f>
        <v>1,5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+VLOOKUP(B7,'[13]PERSONAL REQUERIDO'!$B$5:$H$30,6,FALSE)</f>
        <v>1</v>
      </c>
      <c r="B7" s="40" t="s">
        <v>12</v>
      </c>
      <c r="C7" s="11" t="s">
        <v>7</v>
      </c>
      <c r="D7" s="13">
        <f>+VLOOKUP(B7,'[13]PERSONAL REQUERIDO'!$B$5:$D$30,3,FALSE)</f>
        <v>33</v>
      </c>
      <c r="E7" s="14">
        <f>ROUNDUP(D7/'[13]CRONO - CONSULTORIA'!$C$5/A7,2)</f>
        <v>0.74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+VLOOKUP(B8,'[13]PERSONAL REQUERIDO'!$B$5:$H$30,6,FALSE)</f>
        <v>1</v>
      </c>
      <c r="B8" s="40" t="s">
        <v>13</v>
      </c>
      <c r="C8" s="11" t="s">
        <v>7</v>
      </c>
      <c r="D8" s="13">
        <f>+VLOOKUP(B8,'[13]PERSONAL REQUERIDO'!$B$5:$D$30,3,FALSE)</f>
        <v>15</v>
      </c>
      <c r="E8" s="14">
        <f>ROUNDUP(D8/'[13]CRONO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+VLOOKUP(B9,'[13]PERSONAL REQUERIDO'!$B$5:$H$30,6,FALSE)</f>
        <v>1</v>
      </c>
      <c r="B9" s="40" t="s">
        <v>14</v>
      </c>
      <c r="C9" s="11" t="s">
        <v>7</v>
      </c>
      <c r="D9" s="13">
        <f>+VLOOKUP(B9,'[13]PERSONAL REQUERIDO'!$B$5:$D$30,3,FALSE)</f>
        <v>9</v>
      </c>
      <c r="E9" s="14">
        <f>ROUNDUP(D9/'[13]CRONO - CONSULTORIA'!$C$5/A9,2)</f>
        <v>0.2</v>
      </c>
      <c r="F9" s="41"/>
      <c r="G9" s="151">
        <f t="shared" si="0"/>
        <v>0</v>
      </c>
      <c r="H9" s="150"/>
    </row>
    <row r="10" spans="1:8" x14ac:dyDescent="0.25">
      <c r="A10" s="11">
        <f>+VLOOKUP(B10,'[13]PERSONAL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ROUNDUP(D10/'[13]CRONO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+VLOOKUP(B11,'[13]PERSONAL REQUERIDO'!$B$5:$H$30,6,FALSE)</f>
        <v>1</v>
      </c>
      <c r="B11" s="40" t="s">
        <v>16</v>
      </c>
      <c r="C11" s="11" t="s">
        <v>7</v>
      </c>
      <c r="D11" s="13">
        <f>+VLOOKUP(B11,'[13]PERSONAL REQUERIDO'!$B$5:$D$30,3,FALSE)</f>
        <v>3</v>
      </c>
      <c r="E11" s="14">
        <f>ROUNDUP(D11/'[13]CRONO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+VLOOKUP(B12,'[13]PERSONAL REQUERIDO'!$B$5:$H$30,6,FALSE)</f>
        <v>1</v>
      </c>
      <c r="B12" s="40" t="s">
        <v>17</v>
      </c>
      <c r="C12" s="11" t="s">
        <v>7</v>
      </c>
      <c r="D12" s="13">
        <f>+VLOOKUP(B12,'[13]PERSONAL REQUERIDO'!$B$5:$D$30,3,FALSE)</f>
        <v>7</v>
      </c>
      <c r="E12" s="14">
        <f>ROUNDUP(D12/'[13]CRONO - CONSULTORIA'!$C$5/A12,2)</f>
        <v>0.16</v>
      </c>
      <c r="F12" s="41"/>
      <c r="G12" s="151">
        <f t="shared" si="0"/>
        <v>0</v>
      </c>
      <c r="H12" s="150"/>
    </row>
    <row r="13" spans="1:8" x14ac:dyDescent="0.25">
      <c r="A13" s="11">
        <f>+VLOOKUP(B13,'[13]PERSONAL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ROUNDUP(D13/'[13]CRONO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+VLOOKUP(B14,'[13]PERSONAL REQUERIDO'!$B$5:$H$30,6,FALSE)</f>
        <v>1</v>
      </c>
      <c r="B14" s="40" t="s">
        <v>19</v>
      </c>
      <c r="C14" s="11" t="s">
        <v>7</v>
      </c>
      <c r="D14" s="13">
        <f>+VLOOKUP(B14,'[13]PERSONAL REQUERIDO'!$B$5:$D$30,3,FALSE)</f>
        <v>7</v>
      </c>
      <c r="E14" s="14">
        <f>ROUNDUP(D14/'[13]CRONO - CONSULTORIA'!$C$5/A14,2)</f>
        <v>0.16</v>
      </c>
      <c r="F14" s="41"/>
      <c r="G14" s="151">
        <f t="shared" si="0"/>
        <v>0</v>
      </c>
      <c r="H14" s="150"/>
    </row>
    <row r="15" spans="1:8" x14ac:dyDescent="0.25">
      <c r="A15" s="11">
        <f>+VLOOKUP(B15,'[13]PERSONAL REQUERIDO'!$B$5:$H$30,6,FALSE)</f>
        <v>1</v>
      </c>
      <c r="B15" s="40" t="s">
        <v>20</v>
      </c>
      <c r="C15" s="11" t="s">
        <v>7</v>
      </c>
      <c r="D15" s="13">
        <f>+VLOOKUP(B15,'[13]PERSONAL REQUERIDO'!$B$5:$D$30,3,FALSE)</f>
        <v>9</v>
      </c>
      <c r="E15" s="14">
        <f>ROUNDUP(D15/'[13]CRONO - CONSULTORIA'!$C$5/A15,2)</f>
        <v>0.2</v>
      </c>
      <c r="F15" s="41"/>
      <c r="G15" s="151">
        <f t="shared" si="0"/>
        <v>0</v>
      </c>
      <c r="H15" s="150"/>
    </row>
    <row r="16" spans="1:8" x14ac:dyDescent="0.25">
      <c r="A16" s="11">
        <f>+VLOOKUP(B16,'[13]PERSONAL REQUERIDO'!$B$5:$H$30,6,FALSE)</f>
        <v>1</v>
      </c>
      <c r="B16" s="40" t="s">
        <v>21</v>
      </c>
      <c r="C16" s="11" t="s">
        <v>7</v>
      </c>
      <c r="D16" s="13">
        <f>+VLOOKUP(B16,'[13]PERSONAL REQUERIDO'!$B$5:$D$30,3,FALSE)</f>
        <v>4</v>
      </c>
      <c r="E16" s="14">
        <f>ROUNDUP(D16/'[13]CRONO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+VLOOKUP(B17,'[13]PERSONAL REQUERIDO'!$B$5:$H$30,6,FALSE)</f>
        <v>1</v>
      </c>
      <c r="B17" s="40" t="s">
        <v>22</v>
      </c>
      <c r="C17" s="11" t="s">
        <v>7</v>
      </c>
      <c r="D17" s="13">
        <f>+VLOOKUP(B17,'[13]PERSONAL REQUERIDO'!$B$5:$D$30,3,FALSE)</f>
        <v>8</v>
      </c>
      <c r="E17" s="14">
        <f>ROUNDUP(D17/'[13]CRONO - CONSULTORIA'!$C$5/A17,2)</f>
        <v>0.18000000000000002</v>
      </c>
      <c r="F17" s="41"/>
      <c r="G17" s="151">
        <f t="shared" si="0"/>
        <v>0</v>
      </c>
      <c r="H17" s="150"/>
    </row>
    <row r="18" spans="1:8" x14ac:dyDescent="0.25">
      <c r="A18" s="11">
        <f>+VLOOKUP(B18,'[13]PERSONAL REQUERIDO'!$B$5:$H$30,6,FALSE)</f>
        <v>1</v>
      </c>
      <c r="B18" s="40" t="s">
        <v>23</v>
      </c>
      <c r="C18" s="11" t="s">
        <v>7</v>
      </c>
      <c r="D18" s="13">
        <f>+VLOOKUP(B18,'[13]PERSONAL REQUERIDO'!$B$5:$D$30,3,FALSE)</f>
        <v>20</v>
      </c>
      <c r="E18" s="14">
        <f>ROUNDUP(D18/'[13]CRONO - CONSULTORIA'!$C$5/A18,2)</f>
        <v>0.45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+VLOOKUP(B20,'[13]PERSONAL REQUERIDO'!$B$5:$H$30,6,FALSE)</f>
        <v>1</v>
      </c>
      <c r="B20" s="40" t="s">
        <v>25</v>
      </c>
      <c r="C20" s="11" t="s">
        <v>7</v>
      </c>
      <c r="D20" s="13">
        <f>+VLOOKUP(B20,'[13]PERSONAL REQUERIDO'!$B$5:$D$30,3,FALSE)</f>
        <v>3</v>
      </c>
      <c r="E20" s="14">
        <f>+D20/'[13]CRONO - CONSULTORIA'!$C$5/A20</f>
        <v>6.6666666666666666E-2</v>
      </c>
      <c r="F20" s="41"/>
      <c r="G20" s="151"/>
      <c r="H20" s="150"/>
    </row>
    <row r="21" spans="1:8" x14ac:dyDescent="0.25">
      <c r="A21" s="11">
        <f>+VLOOKUP(B21,'[13]PERSONAL REQUERIDO'!$B$5:$H$30,6,FALSE)</f>
        <v>1</v>
      </c>
      <c r="B21" s="40" t="s">
        <v>28</v>
      </c>
      <c r="C21" s="11" t="s">
        <v>7</v>
      </c>
      <c r="D21" s="13">
        <f>+VLOOKUP(B21,'[13]PERSONAL REQUERIDO'!$B$5:$D$30,3,FALSE)</f>
        <v>9</v>
      </c>
      <c r="E21" s="14">
        <f>+D21/'[13]CRONO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+VLOOKUP(B23,'[13]PERSONAL REQUERIDO'!$B$5:$H$30,6,FALSE)</f>
        <v>1</v>
      </c>
      <c r="B23" s="40" t="s">
        <v>30</v>
      </c>
      <c r="C23" s="11" t="s">
        <v>7</v>
      </c>
      <c r="D23" s="13">
        <f>+VLOOKUP(B23,'[13]PERSONAL REQUERIDO'!$B$5:$D$30,3,FALSE)</f>
        <v>7</v>
      </c>
      <c r="E23" s="14">
        <f>ROUNDUP(D23/'[13]CRONO - CONSULTORIA'!$C$5/A23,2)</f>
        <v>0.16</v>
      </c>
      <c r="F23" s="41"/>
      <c r="G23" s="151">
        <f>+D23*F23</f>
        <v>0</v>
      </c>
      <c r="H23" s="150"/>
    </row>
    <row r="24" spans="1:8" x14ac:dyDescent="0.25">
      <c r="A24" s="11">
        <f>+VLOOKUP(B24,'[13]PERSONAL REQUERIDO'!$B$5:$H$30,6,FALSE)</f>
        <v>1</v>
      </c>
      <c r="B24" s="40" t="s">
        <v>31</v>
      </c>
      <c r="C24" s="11" t="s">
        <v>7</v>
      </c>
      <c r="D24" s="13">
        <f>+VLOOKUP(B24,'[13]PERSONAL REQUERIDO'!$B$5:$D$30,3,FALSE)</f>
        <v>3</v>
      </c>
      <c r="E24" s="14">
        <f>+D24/'[13]CRONO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+VLOOKUP(B25,'[13]PERSONAL REQUERIDO'!$B$5:$H$30,6,FALSE)</f>
        <v>1</v>
      </c>
      <c r="B25" s="40" t="s">
        <v>32</v>
      </c>
      <c r="C25" s="11" t="s">
        <v>7</v>
      </c>
      <c r="D25" s="13">
        <f>+VLOOKUP(B25,'[13]PERSONAL REQUERIDO'!$B$5:$D$30,3,FALSE)</f>
        <v>3</v>
      </c>
      <c r="E25" s="14">
        <f>+D25/'[13]CRONO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+VLOOKUP(B26,'[13]PERSONAL REQUERIDO'!$B$5:$H$30,6,FALSE)</f>
        <v>1</v>
      </c>
      <c r="B26" s="40" t="s">
        <v>33</v>
      </c>
      <c r="C26" s="11" t="s">
        <v>7</v>
      </c>
      <c r="D26" s="13">
        <f>+VLOOKUP(B26,'[13]PERSONAL REQUERIDO'!$B$5:$D$30,3,FALSE)</f>
        <v>22</v>
      </c>
      <c r="E26" s="14">
        <f>ROUNDUP(D26/'[13]CRONO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+VLOOKUP(B27,'[13]PERSONAL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ROUNDUP(D27/'[13]CRONO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177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17" t="s">
        <v>1</v>
      </c>
      <c r="B32" s="17" t="s">
        <v>38</v>
      </c>
      <c r="C32" s="17" t="s">
        <v>2</v>
      </c>
      <c r="D32" s="17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144" t="s">
        <v>75</v>
      </c>
      <c r="B44" s="145"/>
      <c r="C44" s="145"/>
      <c r="D44" s="145"/>
      <c r="E44" s="145"/>
      <c r="F44" s="146"/>
      <c r="G44" s="277">
        <f>+G30+G42</f>
        <v>0</v>
      </c>
      <c r="H44" s="277"/>
    </row>
    <row r="45" spans="1:8" x14ac:dyDescent="0.25">
      <c r="A45" s="144" t="s">
        <v>82</v>
      </c>
      <c r="B45" s="145"/>
      <c r="C45" s="145"/>
      <c r="D45" s="145"/>
      <c r="E45" s="145"/>
      <c r="F45" s="146"/>
      <c r="G45" s="277" t="e">
        <f>G44*xx%</f>
        <v>#NAME?</v>
      </c>
      <c r="H45" s="277"/>
    </row>
    <row r="46" spans="1:8" x14ac:dyDescent="0.25">
      <c r="A46" s="144" t="s">
        <v>83</v>
      </c>
      <c r="B46" s="145"/>
      <c r="C46" s="145"/>
      <c r="D46" s="145"/>
      <c r="E46" s="145"/>
      <c r="F46" s="146"/>
      <c r="G46" s="277" t="e">
        <f>G44*xx%</f>
        <v>#NAME?</v>
      </c>
      <c r="H46" s="277"/>
    </row>
    <row r="47" spans="1:8" x14ac:dyDescent="0.25">
      <c r="A47" s="144" t="s">
        <v>64</v>
      </c>
      <c r="B47" s="145"/>
      <c r="C47" s="145"/>
      <c r="D47" s="145"/>
      <c r="E47" s="145"/>
      <c r="F47" s="146"/>
      <c r="G47" s="152" t="e">
        <f>G44+G45+G46</f>
        <v>#NAME?</v>
      </c>
      <c r="H47" s="153"/>
    </row>
    <row r="48" spans="1:8" x14ac:dyDescent="0.25">
      <c r="A48" s="144" t="s">
        <v>60</v>
      </c>
      <c r="B48" s="145"/>
      <c r="C48" s="145"/>
      <c r="D48" s="145"/>
      <c r="E48" s="145"/>
      <c r="F48" s="146"/>
      <c r="G48" s="277" t="e">
        <f>(G47)*19%</f>
        <v>#NAME?</v>
      </c>
      <c r="H48" s="277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52" t="e">
        <f>+G47+G48</f>
        <v>#NAME?</v>
      </c>
      <c r="H49" s="153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8" zoomScale="60" zoomScaleNormal="60" workbookViewId="0">
      <selection activeCell="N23" sqref="N23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6" width="17.42578125" style="26" customWidth="1"/>
    <col min="7" max="7" width="12.28515625" style="26" customWidth="1"/>
    <col min="8" max="8" width="14.7109375" style="26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179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173</v>
      </c>
      <c r="B3" s="145"/>
      <c r="C3" s="145"/>
      <c r="D3" s="145"/>
      <c r="E3" s="145"/>
      <c r="F3" s="146"/>
      <c r="G3" s="17" t="s">
        <v>0</v>
      </c>
      <c r="H3" s="18" t="str">
        <f>(ROUND('[14]CRONO - CONSULTORIA'!C5/360*12, 2))&amp;" MESES"</f>
        <v>1,6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174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+VLOOKUP(B7,'[14]PERSONAL REQUERIDO'!$B$5:$H$30,6,FALSE)</f>
        <v>1</v>
      </c>
      <c r="B7" s="40" t="s">
        <v>12</v>
      </c>
      <c r="C7" s="11" t="s">
        <v>7</v>
      </c>
      <c r="D7" s="13">
        <f>+VLOOKUP(B7,'[14]PERSONAL REQUERIDO'!$B$5:$D$30,3,FALSE)</f>
        <v>38</v>
      </c>
      <c r="E7" s="14">
        <f>ROUNDUP(D7/'[14]CRONO - CONSULTORIA'!$C$5/A7,2)</f>
        <v>0.8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+VLOOKUP(B8,'[14]PERSONAL REQUERIDO'!$B$5:$H$30,6,FALSE)</f>
        <v>1</v>
      </c>
      <c r="B8" s="40" t="s">
        <v>13</v>
      </c>
      <c r="C8" s="11" t="s">
        <v>7</v>
      </c>
      <c r="D8" s="13">
        <f>+VLOOKUP(B8,'[14]PERSONAL REQUERIDO'!$B$5:$D$30,3,FALSE)</f>
        <v>17</v>
      </c>
      <c r="E8" s="14">
        <f>ROUNDUP(D8/'[14]CRONO - CONSULTORIA'!$C$5/A8,2)</f>
        <v>0.36</v>
      </c>
      <c r="F8" s="41"/>
      <c r="G8" s="151">
        <f t="shared" si="0"/>
        <v>0</v>
      </c>
      <c r="H8" s="150"/>
    </row>
    <row r="9" spans="1:8" x14ac:dyDescent="0.25">
      <c r="A9" s="11">
        <f>+VLOOKUP(B9,'[14]PERSONAL REQUERIDO'!$B$5:$H$30,6,FALSE)</f>
        <v>1</v>
      </c>
      <c r="B9" s="40" t="s">
        <v>14</v>
      </c>
      <c r="C9" s="11" t="s">
        <v>7</v>
      </c>
      <c r="D9" s="13">
        <f>+VLOOKUP(B9,'[14]PERSONAL REQUERIDO'!$B$5:$D$30,3,FALSE)</f>
        <v>10</v>
      </c>
      <c r="E9" s="14">
        <f>ROUNDUP(D9/'[14]CRONO - CONSULTORIA'!$C$5/A9,2)</f>
        <v>0.21000000000000002</v>
      </c>
      <c r="F9" s="41"/>
      <c r="G9" s="151">
        <f t="shared" si="0"/>
        <v>0</v>
      </c>
      <c r="H9" s="150"/>
    </row>
    <row r="10" spans="1:8" x14ac:dyDescent="0.25">
      <c r="A10" s="11">
        <f>+VLOOKUP(B10,'[14]PERSONAL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ROUNDUP(D10/'[14]CRONO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+VLOOKUP(B11,'[14]PERSONAL REQUERIDO'!$B$5:$H$30,6,FALSE)</f>
        <v>1</v>
      </c>
      <c r="B11" s="40" t="s">
        <v>16</v>
      </c>
      <c r="C11" s="11" t="s">
        <v>7</v>
      </c>
      <c r="D11" s="13">
        <f>+VLOOKUP(B11,'[14]PERSONAL REQUERIDO'!$B$5:$D$30,3,FALSE)</f>
        <v>3</v>
      </c>
      <c r="E11" s="14">
        <f>ROUNDUP(D11/'[14]CRONO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+VLOOKUP(B12,'[14]PERSONAL REQUERIDO'!$B$5:$H$30,6,FALSE)</f>
        <v>1</v>
      </c>
      <c r="B12" s="40" t="s">
        <v>17</v>
      </c>
      <c r="C12" s="11" t="s">
        <v>7</v>
      </c>
      <c r="D12" s="13">
        <f>+VLOOKUP(B12,'[14]PERSONAL REQUERIDO'!$B$5:$D$30,3,FALSE)</f>
        <v>8</v>
      </c>
      <c r="E12" s="14">
        <f>ROUNDUP(D12/'[14]CRONO - CONSULTORIA'!$C$5/A12,2)</f>
        <v>0.17</v>
      </c>
      <c r="F12" s="41"/>
      <c r="G12" s="151">
        <f t="shared" si="0"/>
        <v>0</v>
      </c>
      <c r="H12" s="150"/>
    </row>
    <row r="13" spans="1:8" x14ac:dyDescent="0.25">
      <c r="A13" s="11">
        <f>+VLOOKUP(B13,'[14]PERSONAL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ROUNDUP(D13/'[14]CRONO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+VLOOKUP(B14,'[14]PERSONAL REQUERIDO'!$B$5:$H$30,6,FALSE)</f>
        <v>1</v>
      </c>
      <c r="B14" s="40" t="s">
        <v>19</v>
      </c>
      <c r="C14" s="11" t="s">
        <v>7</v>
      </c>
      <c r="D14" s="13">
        <f>+VLOOKUP(B14,'[14]PERSONAL REQUERIDO'!$B$5:$D$30,3,FALSE)</f>
        <v>8</v>
      </c>
      <c r="E14" s="14">
        <f>ROUNDUP(D14/'[14]CRONO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+VLOOKUP(B15,'[14]PERSONAL REQUERIDO'!$B$5:$H$30,6,FALSE)</f>
        <v>1</v>
      </c>
      <c r="B15" s="40" t="s">
        <v>20</v>
      </c>
      <c r="C15" s="11" t="s">
        <v>7</v>
      </c>
      <c r="D15" s="13">
        <f>+VLOOKUP(B15,'[14]PERSONAL REQUERIDO'!$B$5:$D$30,3,FALSE)</f>
        <v>9</v>
      </c>
      <c r="E15" s="14">
        <f>ROUNDUP(D15/'[14]CRONO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+VLOOKUP(B16,'[14]PERSONAL REQUERIDO'!$B$5:$H$30,6,FALSE)</f>
        <v>1</v>
      </c>
      <c r="B16" s="40" t="s">
        <v>21</v>
      </c>
      <c r="C16" s="11" t="s">
        <v>7</v>
      </c>
      <c r="D16" s="13">
        <f>+VLOOKUP(B16,'[14]PERSONAL REQUERIDO'!$B$5:$D$30,3,FALSE)</f>
        <v>4</v>
      </c>
      <c r="E16" s="14">
        <f>ROUNDUP(D16/'[14]CRONO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+VLOOKUP(B17,'[14]PERSONAL REQUERIDO'!$B$5:$H$30,6,FALSE)</f>
        <v>1</v>
      </c>
      <c r="B17" s="40" t="s">
        <v>22</v>
      </c>
      <c r="C17" s="11" t="s">
        <v>7</v>
      </c>
      <c r="D17" s="13">
        <v>0</v>
      </c>
      <c r="E17" s="14">
        <f>ROUNDUP(D17/'[14]CRONO - CONSULTORIA'!$C$5/A17,2)</f>
        <v>0</v>
      </c>
      <c r="F17" s="41"/>
      <c r="G17" s="151">
        <f t="shared" si="0"/>
        <v>0</v>
      </c>
      <c r="H17" s="150"/>
    </row>
    <row r="18" spans="1:8" x14ac:dyDescent="0.25">
      <c r="A18" s="11">
        <f>+VLOOKUP(B18,'[14]PERSONAL REQUERIDO'!$B$5:$H$30,6,FALSE)</f>
        <v>1</v>
      </c>
      <c r="B18" s="40" t="s">
        <v>23</v>
      </c>
      <c r="C18" s="11" t="s">
        <v>7</v>
      </c>
      <c r="D18" s="13">
        <f>+VLOOKUP(B18,'[14]PERSONAL REQUERIDO'!$B$5:$D$30,3,FALSE)</f>
        <v>20</v>
      </c>
      <c r="E18" s="14">
        <f>ROUNDUP(D18/'[14]CRONO - CONSULTORIA'!$C$5/A18,2)</f>
        <v>0.42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+VLOOKUP(B20,'[14]PERSONAL REQUERIDO'!$B$5:$H$30,6,FALSE)</f>
        <v>1</v>
      </c>
      <c r="B20" s="40" t="s">
        <v>25</v>
      </c>
      <c r="C20" s="11" t="s">
        <v>7</v>
      </c>
      <c r="D20" s="13">
        <f>+VLOOKUP(B20,'[14]PERSONAL REQUERIDO'!$B$5:$D$30,3,FALSE)</f>
        <v>3</v>
      </c>
      <c r="E20" s="14">
        <f>+D20/'[14]CRONO - CONSULTORIA'!$C$5/A20</f>
        <v>6.25E-2</v>
      </c>
      <c r="F20" s="41"/>
      <c r="G20" s="151"/>
      <c r="H20" s="150"/>
    </row>
    <row r="21" spans="1:8" x14ac:dyDescent="0.25">
      <c r="A21" s="11">
        <f>+VLOOKUP(B21,'[14]PERSONAL REQUERIDO'!$B$5:$H$30,6,FALSE)</f>
        <v>1</v>
      </c>
      <c r="B21" s="40" t="s">
        <v>28</v>
      </c>
      <c r="C21" s="11" t="s">
        <v>7</v>
      </c>
      <c r="D21" s="13">
        <f>+VLOOKUP(B21,'[14]PERSONAL REQUERIDO'!$B$5:$D$30,3,FALSE)</f>
        <v>10</v>
      </c>
      <c r="E21" s="14">
        <f>+D21/'[14]CRONO - CONSULTORIA'!$C$5/A21</f>
        <v>0.20833333333333334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+VLOOKUP(B23,'[14]PERSONAL REQUERIDO'!$B$5:$H$30,6,FALSE)</f>
        <v>1</v>
      </c>
      <c r="B23" s="40" t="s">
        <v>30</v>
      </c>
      <c r="C23" s="11" t="s">
        <v>7</v>
      </c>
      <c r="D23" s="13">
        <f>+VLOOKUP(B23,'[14]PERSONAL REQUERIDO'!$B$5:$D$30,3,FALSE)</f>
        <v>8</v>
      </c>
      <c r="E23" s="14">
        <f>ROUNDUP(D23/'[14]CRONO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+VLOOKUP(B24,'[14]PERSONAL REQUERIDO'!$B$5:$H$30,6,FALSE)</f>
        <v>1</v>
      </c>
      <c r="B24" s="40" t="s">
        <v>31</v>
      </c>
      <c r="C24" s="11" t="s">
        <v>7</v>
      </c>
      <c r="D24" s="13">
        <f>+VLOOKUP(B24,'[14]PERSONAL REQUERIDO'!$B$5:$D$30,3,FALSE)</f>
        <v>3</v>
      </c>
      <c r="E24" s="14">
        <f>+D24/'[14]CRONO - CONSULTORIA'!$C$5/A24</f>
        <v>6.25E-2</v>
      </c>
      <c r="F24" s="41"/>
      <c r="G24" s="151">
        <f>+D24*F24</f>
        <v>0</v>
      </c>
      <c r="H24" s="150"/>
    </row>
    <row r="25" spans="1:8" x14ac:dyDescent="0.25">
      <c r="A25" s="11">
        <f>+VLOOKUP(B25,'[14]PERSONAL REQUERIDO'!$B$5:$H$30,6,FALSE)</f>
        <v>1</v>
      </c>
      <c r="B25" s="40" t="s">
        <v>32</v>
      </c>
      <c r="C25" s="11" t="s">
        <v>7</v>
      </c>
      <c r="D25" s="13">
        <f>+VLOOKUP(B25,'[14]PERSONAL REQUERIDO'!$B$5:$D$30,3,FALSE)</f>
        <v>3</v>
      </c>
      <c r="E25" s="14">
        <f>+D25/'[14]CRONO - CONSULTORIA'!$C$5/A25</f>
        <v>6.25E-2</v>
      </c>
      <c r="F25" s="41"/>
      <c r="G25" s="151">
        <f>+D25*F25</f>
        <v>0</v>
      </c>
      <c r="H25" s="150"/>
    </row>
    <row r="26" spans="1:8" x14ac:dyDescent="0.25">
      <c r="A26" s="11">
        <f>+VLOOKUP(B26,'[14]PERSONAL REQUERIDO'!$B$5:$H$30,6,FALSE)</f>
        <v>1</v>
      </c>
      <c r="B26" s="40" t="s">
        <v>33</v>
      </c>
      <c r="C26" s="11" t="s">
        <v>7</v>
      </c>
      <c r="D26" s="13">
        <f>+VLOOKUP(B26,'[14]PERSONAL REQUERIDO'!$B$5:$D$30,3,FALSE)</f>
        <v>23</v>
      </c>
      <c r="E26" s="14">
        <f>ROUNDUP(D26/'[14]CRONO - CONSULTORIA'!$C$5/A26,2)</f>
        <v>0.48</v>
      </c>
      <c r="F26" s="41"/>
      <c r="G26" s="151">
        <f>+D26*F26</f>
        <v>0</v>
      </c>
      <c r="H26" s="150"/>
    </row>
    <row r="27" spans="1:8" x14ac:dyDescent="0.25">
      <c r="A27" s="11">
        <f>+VLOOKUP(B27,'[14]PERSONAL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ROUNDUP(D27/'[14]CRONO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24" t="s">
        <v>67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70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278">
        <f>+G42+G30</f>
        <v>0</v>
      </c>
      <c r="H44" s="278"/>
    </row>
    <row r="45" spans="1:8" x14ac:dyDescent="0.25">
      <c r="A45" s="208" t="s">
        <v>82</v>
      </c>
      <c r="B45" s="209"/>
      <c r="C45" s="209"/>
      <c r="D45" s="209"/>
      <c r="E45" s="209"/>
      <c r="F45" s="210"/>
      <c r="G45" s="278" t="e">
        <f>G44*xx%</f>
        <v>#NAME?</v>
      </c>
      <c r="H45" s="27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278" t="e">
        <f>G44*xx%</f>
        <v>#NAME?</v>
      </c>
      <c r="H46" s="27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278" t="e">
        <f>G44+G45+G46</f>
        <v>#NAME?</v>
      </c>
      <c r="H47" s="27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278" t="e">
        <f>(G47)*19%</f>
        <v>#NAME?</v>
      </c>
      <c r="H48" s="27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278" t="e">
        <f>+G47+G48</f>
        <v>#NAME?</v>
      </c>
      <c r="H49" s="27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2" zoomScale="60" zoomScaleNormal="60" workbookViewId="0">
      <selection activeCell="N29" sqref="N29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s="111" customFormat="1" ht="24" x14ac:dyDescent="0.25">
      <c r="A3" s="226" t="s">
        <v>180</v>
      </c>
      <c r="B3" s="226"/>
      <c r="C3" s="226"/>
      <c r="D3" s="226"/>
      <c r="E3" s="226"/>
      <c r="F3" s="226"/>
      <c r="G3" s="17" t="s">
        <v>0</v>
      </c>
      <c r="H3" s="18" t="str">
        <f>(ROUND('[12]CRONO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+VLOOKUP(B7,'[12]PERSONAL REQUERIDO'!$B$5:$H$30,6,FALSE)</f>
        <v>1</v>
      </c>
      <c r="B7" s="40" t="s">
        <v>12</v>
      </c>
      <c r="C7" s="11" t="s">
        <v>7</v>
      </c>
      <c r="D7" s="13">
        <f>+VLOOKUP(B7,'[12]PERSONAL REQUERIDO'!$B$5:$D$30,3,FALSE)</f>
        <v>47</v>
      </c>
      <c r="E7" s="14">
        <f>ROUNDUP(D7/'[12]CRONO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+VLOOKUP(B8,'[12]PERSONAL REQUERIDO'!$B$5:$H$30,6,FALSE)</f>
        <v>1</v>
      </c>
      <c r="B8" s="40" t="s">
        <v>13</v>
      </c>
      <c r="C8" s="11" t="s">
        <v>7</v>
      </c>
      <c r="D8" s="13">
        <f>+VLOOKUP(B8,'[12]PERSONAL REQUERIDO'!$B$5:$D$30,3,FALSE)</f>
        <v>20</v>
      </c>
      <c r="E8" s="14">
        <f>ROUNDUP(D8/'[12]CRONO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+VLOOKUP(B9,'[12]PERSONAL REQUERIDO'!$B$5:$H$30,6,FALSE)</f>
        <v>1</v>
      </c>
      <c r="B9" s="40" t="s">
        <v>14</v>
      </c>
      <c r="C9" s="11" t="s">
        <v>7</v>
      </c>
      <c r="D9" s="13">
        <f>+VLOOKUP(B9,'[12]PERSONAL REQUERIDO'!$B$5:$D$30,3,FALSE)</f>
        <v>10</v>
      </c>
      <c r="E9" s="14">
        <f>ROUNDUP(D9/'[12]CRONO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+VLOOKUP(B11,'[12]PERSONAL REQUERIDO'!$B$5:$H$30,6,FALSE)</f>
        <v>1</v>
      </c>
      <c r="B11" s="40" t="s">
        <v>16</v>
      </c>
      <c r="C11" s="11" t="s">
        <v>7</v>
      </c>
      <c r="D11" s="13">
        <f>+VLOOKUP(B11,'[12]PERSONAL REQUERIDO'!$B$5:$D$30,3,FALSE)</f>
        <v>4</v>
      </c>
      <c r="E11" s="14">
        <f>ROUNDUP(D11/'[12]CRONO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+VLOOKUP(B12,'[12]PERSONAL REQUERIDO'!$B$5:$H$30,6,FALSE)</f>
        <v>1</v>
      </c>
      <c r="B12" s="40" t="s">
        <v>17</v>
      </c>
      <c r="C12" s="11" t="s">
        <v>7</v>
      </c>
      <c r="D12" s="13">
        <f>+VLOOKUP(B12,'[12]PERSONAL REQUERIDO'!$B$5:$D$30,3,FALSE)</f>
        <v>8</v>
      </c>
      <c r="E12" s="14">
        <f>ROUNDUP(D12/'[12]CRONO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+VLOOKUP(B14,'[12]PERSONAL REQUERIDO'!$B$5:$H$30,6,FALSE)</f>
        <v>1</v>
      </c>
      <c r="B14" s="40" t="s">
        <v>19</v>
      </c>
      <c r="C14" s="11" t="s">
        <v>7</v>
      </c>
      <c r="D14" s="13">
        <f>+VLOOKUP(B14,'[12]PERSONAL REQUERIDO'!$B$5:$D$30,3,FALSE)</f>
        <v>10</v>
      </c>
      <c r="E14" s="14">
        <f>ROUNDUP(D14/'[12]CRONO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+VLOOKUP(B15,'[12]PERSONAL REQUERIDO'!$B$5:$H$30,6,FALSE)</f>
        <v>1</v>
      </c>
      <c r="B15" s="40" t="s">
        <v>20</v>
      </c>
      <c r="C15" s="11" t="s">
        <v>7</v>
      </c>
      <c r="D15" s="13">
        <f>+VLOOKUP(B15,'[12]PERSONAL REQUERIDO'!$B$5:$D$30,3,FALSE)</f>
        <v>11</v>
      </c>
      <c r="E15" s="14">
        <f>ROUNDUP(D15/'[12]CRONO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+VLOOKUP(B16,'[12]PERSONAL REQUERIDO'!$B$5:$H$30,6,FALSE)</f>
        <v>1</v>
      </c>
      <c r="B16" s="40" t="s">
        <v>21</v>
      </c>
      <c r="C16" s="11" t="s">
        <v>7</v>
      </c>
      <c r="D16" s="13">
        <f>+VLOOKUP(B16,'[12]PERSONAL REQUERIDO'!$B$5:$D$30,3,FALSE)</f>
        <v>5</v>
      </c>
      <c r="E16" s="14">
        <f>ROUNDUP(D16/'[12]CRONO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+VLOOKUP(B17,'[12]PERSONAL REQUERIDO'!$B$5:$H$30,6,FALSE)</f>
        <v>1</v>
      </c>
      <c r="B17" s="40" t="s">
        <v>22</v>
      </c>
      <c r="C17" s="11" t="s">
        <v>7</v>
      </c>
      <c r="D17" s="13">
        <f>+VLOOKUP(B17,'[12]PERSONAL REQUERIDO'!$B$5:$D$30,3,FALSE)</f>
        <v>12</v>
      </c>
      <c r="E17" s="14">
        <f>ROUNDUP(D17/'[12]CRONO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+VLOOKUP(B18,'[12]PERSONAL REQUERIDO'!$B$5:$H$30,6,FALSE)</f>
        <v>1</v>
      </c>
      <c r="B18" s="40" t="s">
        <v>23</v>
      </c>
      <c r="C18" s="11" t="s">
        <v>7</v>
      </c>
      <c r="D18" s="13">
        <f>+VLOOKUP(B18,'[12]PERSONAL REQUERIDO'!$B$5:$D$30,3,FALSE)</f>
        <v>28</v>
      </c>
      <c r="E18" s="14">
        <f>ROUNDUP(D18/'[12]CRONO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+VLOOKUP(B20,'[12]PERSONAL REQUERIDO'!$B$5:$H$30,6,FALSE)</f>
        <v>1</v>
      </c>
      <c r="B20" s="40" t="s">
        <v>25</v>
      </c>
      <c r="C20" s="11" t="s">
        <v>7</v>
      </c>
      <c r="D20" s="13">
        <f>+VLOOKUP(B20,'[12]PERSONAL REQUERIDO'!$B$5:$D$30,3,FALSE)</f>
        <v>3</v>
      </c>
      <c r="E20" s="14">
        <f>+D20/'[12]CRONO - CONSULTORIA'!$C$5/A20</f>
        <v>0.05</v>
      </c>
      <c r="F20" s="41"/>
      <c r="G20" s="151"/>
      <c r="H20" s="150"/>
    </row>
    <row r="21" spans="1:8" x14ac:dyDescent="0.25">
      <c r="A21" s="11">
        <f>+VLOOKUP(B21,'[12]PERSONAL REQUERIDO'!$B$5:$H$30,6,FALSE)</f>
        <v>1</v>
      </c>
      <c r="B21" s="40" t="s">
        <v>28</v>
      </c>
      <c r="C21" s="11" t="s">
        <v>7</v>
      </c>
      <c r="D21" s="13">
        <f>+VLOOKUP(B21,'[12]PERSONAL REQUERIDO'!$B$5:$D$30,3,FALSE)</f>
        <v>12</v>
      </c>
      <c r="E21" s="14">
        <f>+D21/'[12]CRONO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+VLOOKUP(B23,'[12]PERSONAL REQUERIDO'!$B$5:$H$30,6,FALSE)</f>
        <v>1</v>
      </c>
      <c r="B23" s="40" t="s">
        <v>30</v>
      </c>
      <c r="C23" s="11" t="s">
        <v>7</v>
      </c>
      <c r="D23" s="13">
        <f>+VLOOKUP(B23,'[12]PERSONAL REQUERIDO'!$B$5:$D$30,3,FALSE)</f>
        <v>10</v>
      </c>
      <c r="E23" s="14">
        <f>ROUNDUP(D23/'[12]CRONO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+VLOOKUP(B24,'[12]PERSONAL REQUERIDO'!$B$5:$H$30,6,FALSE)</f>
        <v>1</v>
      </c>
      <c r="B24" s="40" t="s">
        <v>31</v>
      </c>
      <c r="C24" s="11" t="s">
        <v>7</v>
      </c>
      <c r="D24" s="13">
        <f>+VLOOKUP(B24,'[12]PERSONAL REQUERIDO'!$B$5:$D$30,3,FALSE)</f>
        <v>4</v>
      </c>
      <c r="E24" s="14">
        <f>+D24/'[12]CRONO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+VLOOKUP(B25,'[12]PERSONAL REQUERIDO'!$B$5:$H$30,6,FALSE)</f>
        <v>1</v>
      </c>
      <c r="B25" s="40" t="s">
        <v>32</v>
      </c>
      <c r="C25" s="11" t="s">
        <v>7</v>
      </c>
      <c r="D25" s="13">
        <f>+VLOOKUP(B25,'[12]PERSONAL REQUERIDO'!$B$5:$D$30,3,FALSE)</f>
        <v>4</v>
      </c>
      <c r="E25" s="14">
        <f>+D25/'[12]CRONO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+VLOOKUP(B26,'[12]PERSONAL REQUERIDO'!$B$5:$H$30,6,FALSE)</f>
        <v>1</v>
      </c>
      <c r="B26" s="40" t="s">
        <v>33</v>
      </c>
      <c r="C26" s="11" t="s">
        <v>7</v>
      </c>
      <c r="D26" s="13">
        <f>+VLOOKUP(B26,'[12]PERSONAL REQUERIDO'!$B$5:$D$30,3,FALSE)</f>
        <v>29</v>
      </c>
      <c r="E26" s="14">
        <f>ROUNDUP(D26/'[12]CRONO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4" zoomScale="60" zoomScaleNormal="60" workbookViewId="0">
      <selection activeCell="Q33" sqref="Q33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s="111" customFormat="1" ht="24" x14ac:dyDescent="0.25">
      <c r="A3" s="226" t="s">
        <v>180</v>
      </c>
      <c r="B3" s="226"/>
      <c r="C3" s="226"/>
      <c r="D3" s="226"/>
      <c r="E3" s="226"/>
      <c r="F3" s="226"/>
      <c r="G3" s="17" t="s">
        <v>0</v>
      </c>
      <c r="H3" s="18" t="str">
        <f>(ROUND('[12]CRONO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+VLOOKUP(B7,'[12]PERSONAL REQUERIDO'!$B$5:$H$30,6,FALSE)</f>
        <v>1</v>
      </c>
      <c r="B7" s="40" t="s">
        <v>12</v>
      </c>
      <c r="C7" s="11" t="s">
        <v>7</v>
      </c>
      <c r="D7" s="13">
        <f>+VLOOKUP(B7,'[12]PERSONAL REQUERIDO'!$B$5:$D$30,3,FALSE)</f>
        <v>47</v>
      </c>
      <c r="E7" s="14">
        <f>ROUNDUP(D7/'[12]CRONO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+VLOOKUP(B8,'[12]PERSONAL REQUERIDO'!$B$5:$H$30,6,FALSE)</f>
        <v>1</v>
      </c>
      <c r="B8" s="40" t="s">
        <v>13</v>
      </c>
      <c r="C8" s="11" t="s">
        <v>7</v>
      </c>
      <c r="D8" s="13">
        <f>+VLOOKUP(B8,'[12]PERSONAL REQUERIDO'!$B$5:$D$30,3,FALSE)</f>
        <v>20</v>
      </c>
      <c r="E8" s="14">
        <f>ROUNDUP(D8/'[12]CRONO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+VLOOKUP(B9,'[12]PERSONAL REQUERIDO'!$B$5:$H$30,6,FALSE)</f>
        <v>1</v>
      </c>
      <c r="B9" s="40" t="s">
        <v>14</v>
      </c>
      <c r="C9" s="11" t="s">
        <v>7</v>
      </c>
      <c r="D9" s="13">
        <f>+VLOOKUP(B9,'[12]PERSONAL REQUERIDO'!$B$5:$D$30,3,FALSE)</f>
        <v>10</v>
      </c>
      <c r="E9" s="14">
        <f>ROUNDUP(D9/'[12]CRONO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+VLOOKUP(B11,'[12]PERSONAL REQUERIDO'!$B$5:$H$30,6,FALSE)</f>
        <v>1</v>
      </c>
      <c r="B11" s="40" t="s">
        <v>16</v>
      </c>
      <c r="C11" s="11" t="s">
        <v>7</v>
      </c>
      <c r="D11" s="13">
        <f>+VLOOKUP(B11,'[12]PERSONAL REQUERIDO'!$B$5:$D$30,3,FALSE)</f>
        <v>4</v>
      </c>
      <c r="E11" s="14">
        <f>ROUNDUP(D11/'[12]CRONO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+VLOOKUP(B12,'[12]PERSONAL REQUERIDO'!$B$5:$H$30,6,FALSE)</f>
        <v>1</v>
      </c>
      <c r="B12" s="40" t="s">
        <v>17</v>
      </c>
      <c r="C12" s="11" t="s">
        <v>7</v>
      </c>
      <c r="D12" s="13">
        <f>+VLOOKUP(B12,'[12]PERSONAL REQUERIDO'!$B$5:$D$30,3,FALSE)</f>
        <v>8</v>
      </c>
      <c r="E12" s="14">
        <f>ROUNDUP(D12/'[12]CRONO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+VLOOKUP(B14,'[12]PERSONAL REQUERIDO'!$B$5:$H$30,6,FALSE)</f>
        <v>1</v>
      </c>
      <c r="B14" s="40" t="s">
        <v>19</v>
      </c>
      <c r="C14" s="11" t="s">
        <v>7</v>
      </c>
      <c r="D14" s="13">
        <f>+VLOOKUP(B14,'[12]PERSONAL REQUERIDO'!$B$5:$D$30,3,FALSE)</f>
        <v>10</v>
      </c>
      <c r="E14" s="14">
        <f>ROUNDUP(D14/'[12]CRONO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+VLOOKUP(B15,'[12]PERSONAL REQUERIDO'!$B$5:$H$30,6,FALSE)</f>
        <v>1</v>
      </c>
      <c r="B15" s="40" t="s">
        <v>20</v>
      </c>
      <c r="C15" s="11" t="s">
        <v>7</v>
      </c>
      <c r="D15" s="13">
        <f>+VLOOKUP(B15,'[12]PERSONAL REQUERIDO'!$B$5:$D$30,3,FALSE)</f>
        <v>11</v>
      </c>
      <c r="E15" s="14">
        <f>ROUNDUP(D15/'[12]CRONO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+VLOOKUP(B16,'[12]PERSONAL REQUERIDO'!$B$5:$H$30,6,FALSE)</f>
        <v>1</v>
      </c>
      <c r="B16" s="40" t="s">
        <v>21</v>
      </c>
      <c r="C16" s="11" t="s">
        <v>7</v>
      </c>
      <c r="D16" s="13">
        <f>+VLOOKUP(B16,'[12]PERSONAL REQUERIDO'!$B$5:$D$30,3,FALSE)</f>
        <v>5</v>
      </c>
      <c r="E16" s="14">
        <f>ROUNDUP(D16/'[12]CRONO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+VLOOKUP(B17,'[12]PERSONAL REQUERIDO'!$B$5:$H$30,6,FALSE)</f>
        <v>1</v>
      </c>
      <c r="B17" s="40" t="s">
        <v>22</v>
      </c>
      <c r="C17" s="11" t="s">
        <v>7</v>
      </c>
      <c r="D17" s="13">
        <f>+VLOOKUP(B17,'[12]PERSONAL REQUERIDO'!$B$5:$D$30,3,FALSE)</f>
        <v>12</v>
      </c>
      <c r="E17" s="14">
        <f>ROUNDUP(D17/'[12]CRONO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+VLOOKUP(B18,'[12]PERSONAL REQUERIDO'!$B$5:$H$30,6,FALSE)</f>
        <v>1</v>
      </c>
      <c r="B18" s="40" t="s">
        <v>23</v>
      </c>
      <c r="C18" s="11" t="s">
        <v>7</v>
      </c>
      <c r="D18" s="13">
        <f>+VLOOKUP(B18,'[12]PERSONAL REQUERIDO'!$B$5:$D$30,3,FALSE)</f>
        <v>28</v>
      </c>
      <c r="E18" s="14">
        <f>ROUNDUP(D18/'[12]CRONO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+VLOOKUP(B20,'[12]PERSONAL REQUERIDO'!$B$5:$H$30,6,FALSE)</f>
        <v>1</v>
      </c>
      <c r="B20" s="40" t="s">
        <v>25</v>
      </c>
      <c r="C20" s="11" t="s">
        <v>7</v>
      </c>
      <c r="D20" s="13">
        <f>+VLOOKUP(B20,'[12]PERSONAL REQUERIDO'!$B$5:$D$30,3,FALSE)</f>
        <v>3</v>
      </c>
      <c r="E20" s="14">
        <f>+D20/'[12]CRONO - CONSULTORIA'!$C$5/A20</f>
        <v>0.05</v>
      </c>
      <c r="F20" s="41"/>
      <c r="G20" s="151"/>
      <c r="H20" s="150"/>
    </row>
    <row r="21" spans="1:8" x14ac:dyDescent="0.25">
      <c r="A21" s="11">
        <f>+VLOOKUP(B21,'[12]PERSONAL REQUERIDO'!$B$5:$H$30,6,FALSE)</f>
        <v>1</v>
      </c>
      <c r="B21" s="40" t="s">
        <v>28</v>
      </c>
      <c r="C21" s="11" t="s">
        <v>7</v>
      </c>
      <c r="D21" s="13">
        <f>+VLOOKUP(B21,'[12]PERSONAL REQUERIDO'!$B$5:$D$30,3,FALSE)</f>
        <v>12</v>
      </c>
      <c r="E21" s="14">
        <f>+D21/'[12]CRONO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+VLOOKUP(B23,'[12]PERSONAL REQUERIDO'!$B$5:$H$30,6,FALSE)</f>
        <v>1</v>
      </c>
      <c r="B23" s="40" t="s">
        <v>30</v>
      </c>
      <c r="C23" s="11" t="s">
        <v>7</v>
      </c>
      <c r="D23" s="13">
        <f>+VLOOKUP(B23,'[12]PERSONAL REQUERIDO'!$B$5:$D$30,3,FALSE)</f>
        <v>10</v>
      </c>
      <c r="E23" s="14">
        <f>ROUNDUP(D23/'[12]CRONO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+VLOOKUP(B24,'[12]PERSONAL REQUERIDO'!$B$5:$H$30,6,FALSE)</f>
        <v>1</v>
      </c>
      <c r="B24" s="40" t="s">
        <v>31</v>
      </c>
      <c r="C24" s="11" t="s">
        <v>7</v>
      </c>
      <c r="D24" s="13">
        <f>+VLOOKUP(B24,'[12]PERSONAL REQUERIDO'!$B$5:$D$30,3,FALSE)</f>
        <v>4</v>
      </c>
      <c r="E24" s="14">
        <f>+D24/'[12]CRONO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+VLOOKUP(B25,'[12]PERSONAL REQUERIDO'!$B$5:$H$30,6,FALSE)</f>
        <v>1</v>
      </c>
      <c r="B25" s="40" t="s">
        <v>32</v>
      </c>
      <c r="C25" s="11" t="s">
        <v>7</v>
      </c>
      <c r="D25" s="13">
        <f>+VLOOKUP(B25,'[12]PERSONAL REQUERIDO'!$B$5:$D$30,3,FALSE)</f>
        <v>4</v>
      </c>
      <c r="E25" s="14">
        <f>+D25/'[12]CRONO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+VLOOKUP(B26,'[12]PERSONAL REQUERIDO'!$B$5:$H$30,6,FALSE)</f>
        <v>1</v>
      </c>
      <c r="B26" s="40" t="s">
        <v>33</v>
      </c>
      <c r="C26" s="11" t="s">
        <v>7</v>
      </c>
      <c r="D26" s="13">
        <f>+VLOOKUP(B26,'[12]PERSONAL REQUERIDO'!$B$5:$D$30,3,FALSE)</f>
        <v>29</v>
      </c>
      <c r="E26" s="14">
        <f>ROUNDUP(D26/'[12]CRONO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1" zoomScale="60" zoomScaleNormal="60" workbookViewId="0">
      <selection activeCell="N16" sqref="N16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6" width="17.42578125" style="26" customWidth="1"/>
    <col min="7" max="7" width="12.28515625" style="26" customWidth="1"/>
    <col min="8" max="8" width="14.7109375" style="26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179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173</v>
      </c>
      <c r="B3" s="145"/>
      <c r="C3" s="145"/>
      <c r="D3" s="145"/>
      <c r="E3" s="145"/>
      <c r="F3" s="146"/>
      <c r="G3" s="17" t="s">
        <v>0</v>
      </c>
      <c r="H3" s="18" t="str">
        <f>(ROUND('[14]CRONO - CONSULTORIA'!C5/360*12, 2))&amp;" MESES"</f>
        <v>1,6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174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+VLOOKUP(B7,'[14]PERSONAL REQUERIDO'!$B$5:$H$30,6,FALSE)</f>
        <v>1</v>
      </c>
      <c r="B7" s="40" t="s">
        <v>12</v>
      </c>
      <c r="C7" s="11" t="s">
        <v>7</v>
      </c>
      <c r="D7" s="13">
        <f>+VLOOKUP(B7,'[14]PERSONAL REQUERIDO'!$B$5:$D$30,3,FALSE)</f>
        <v>38</v>
      </c>
      <c r="E7" s="14">
        <f>ROUNDUP(D7/'[14]CRONO - CONSULTORIA'!$C$5/A7,2)</f>
        <v>0.8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+VLOOKUP(B8,'[14]PERSONAL REQUERIDO'!$B$5:$H$30,6,FALSE)</f>
        <v>1</v>
      </c>
      <c r="B8" s="40" t="s">
        <v>13</v>
      </c>
      <c r="C8" s="11" t="s">
        <v>7</v>
      </c>
      <c r="D8" s="13">
        <f>+VLOOKUP(B8,'[14]PERSONAL REQUERIDO'!$B$5:$D$30,3,FALSE)</f>
        <v>17</v>
      </c>
      <c r="E8" s="14">
        <f>ROUNDUP(D8/'[14]CRONO - CONSULTORIA'!$C$5/A8,2)</f>
        <v>0.36</v>
      </c>
      <c r="F8" s="41"/>
      <c r="G8" s="151">
        <f t="shared" si="0"/>
        <v>0</v>
      </c>
      <c r="H8" s="150"/>
    </row>
    <row r="9" spans="1:8" x14ac:dyDescent="0.25">
      <c r="A9" s="11">
        <f>+VLOOKUP(B9,'[14]PERSONAL REQUERIDO'!$B$5:$H$30,6,FALSE)</f>
        <v>1</v>
      </c>
      <c r="B9" s="40" t="s">
        <v>14</v>
      </c>
      <c r="C9" s="11" t="s">
        <v>7</v>
      </c>
      <c r="D9" s="13">
        <f>+VLOOKUP(B9,'[14]PERSONAL REQUERIDO'!$B$5:$D$30,3,FALSE)</f>
        <v>10</v>
      </c>
      <c r="E9" s="14">
        <f>ROUNDUP(D9/'[14]CRONO - CONSULTORIA'!$C$5/A9,2)</f>
        <v>0.21000000000000002</v>
      </c>
      <c r="F9" s="41"/>
      <c r="G9" s="151">
        <f t="shared" si="0"/>
        <v>0</v>
      </c>
      <c r="H9" s="150"/>
    </row>
    <row r="10" spans="1:8" x14ac:dyDescent="0.25">
      <c r="A10" s="11">
        <f>+VLOOKUP(B10,'[14]PERSONAL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ROUNDUP(D10/'[14]CRONO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+VLOOKUP(B11,'[14]PERSONAL REQUERIDO'!$B$5:$H$30,6,FALSE)</f>
        <v>1</v>
      </c>
      <c r="B11" s="40" t="s">
        <v>16</v>
      </c>
      <c r="C11" s="11" t="s">
        <v>7</v>
      </c>
      <c r="D11" s="13">
        <f>+VLOOKUP(B11,'[14]PERSONAL REQUERIDO'!$B$5:$D$30,3,FALSE)</f>
        <v>3</v>
      </c>
      <c r="E11" s="14">
        <f>ROUNDUP(D11/'[14]CRONO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+VLOOKUP(B12,'[14]PERSONAL REQUERIDO'!$B$5:$H$30,6,FALSE)</f>
        <v>1</v>
      </c>
      <c r="B12" s="40" t="s">
        <v>17</v>
      </c>
      <c r="C12" s="11" t="s">
        <v>7</v>
      </c>
      <c r="D12" s="13">
        <f>+VLOOKUP(B12,'[14]PERSONAL REQUERIDO'!$B$5:$D$30,3,FALSE)</f>
        <v>8</v>
      </c>
      <c r="E12" s="14">
        <f>ROUNDUP(D12/'[14]CRONO - CONSULTORIA'!$C$5/A12,2)</f>
        <v>0.17</v>
      </c>
      <c r="F12" s="41"/>
      <c r="G12" s="151">
        <f t="shared" si="0"/>
        <v>0</v>
      </c>
      <c r="H12" s="150"/>
    </row>
    <row r="13" spans="1:8" x14ac:dyDescent="0.25">
      <c r="A13" s="11">
        <f>+VLOOKUP(B13,'[14]PERSONAL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ROUNDUP(D13/'[14]CRONO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+VLOOKUP(B14,'[14]PERSONAL REQUERIDO'!$B$5:$H$30,6,FALSE)</f>
        <v>1</v>
      </c>
      <c r="B14" s="40" t="s">
        <v>19</v>
      </c>
      <c r="C14" s="11" t="s">
        <v>7</v>
      </c>
      <c r="D14" s="13">
        <f>+VLOOKUP(B14,'[14]PERSONAL REQUERIDO'!$B$5:$D$30,3,FALSE)</f>
        <v>8</v>
      </c>
      <c r="E14" s="14">
        <f>ROUNDUP(D14/'[14]CRONO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+VLOOKUP(B15,'[14]PERSONAL REQUERIDO'!$B$5:$H$30,6,FALSE)</f>
        <v>1</v>
      </c>
      <c r="B15" s="40" t="s">
        <v>20</v>
      </c>
      <c r="C15" s="11" t="s">
        <v>7</v>
      </c>
      <c r="D15" s="13">
        <f>+VLOOKUP(B15,'[14]PERSONAL REQUERIDO'!$B$5:$D$30,3,FALSE)</f>
        <v>9</v>
      </c>
      <c r="E15" s="14">
        <f>ROUNDUP(D15/'[14]CRONO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+VLOOKUP(B16,'[14]PERSONAL REQUERIDO'!$B$5:$H$30,6,FALSE)</f>
        <v>1</v>
      </c>
      <c r="B16" s="40" t="s">
        <v>21</v>
      </c>
      <c r="C16" s="11" t="s">
        <v>7</v>
      </c>
      <c r="D16" s="13">
        <f>+VLOOKUP(B16,'[14]PERSONAL REQUERIDO'!$B$5:$D$30,3,FALSE)</f>
        <v>4</v>
      </c>
      <c r="E16" s="14">
        <f>ROUNDUP(D16/'[14]CRONO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+VLOOKUP(B17,'[14]PERSONAL REQUERIDO'!$B$5:$H$30,6,FALSE)</f>
        <v>1</v>
      </c>
      <c r="B17" s="40" t="s">
        <v>22</v>
      </c>
      <c r="C17" s="11" t="s">
        <v>7</v>
      </c>
      <c r="D17" s="13">
        <v>0</v>
      </c>
      <c r="E17" s="14">
        <f>ROUNDUP(D17/'[14]CRONO - CONSULTORIA'!$C$5/A17,2)</f>
        <v>0</v>
      </c>
      <c r="F17" s="41"/>
      <c r="G17" s="151">
        <f t="shared" si="0"/>
        <v>0</v>
      </c>
      <c r="H17" s="150"/>
    </row>
    <row r="18" spans="1:8" x14ac:dyDescent="0.25">
      <c r="A18" s="11">
        <f>+VLOOKUP(B18,'[14]PERSONAL REQUERIDO'!$B$5:$H$30,6,FALSE)</f>
        <v>1</v>
      </c>
      <c r="B18" s="40" t="s">
        <v>23</v>
      </c>
      <c r="C18" s="11" t="s">
        <v>7</v>
      </c>
      <c r="D18" s="13">
        <f>+VLOOKUP(B18,'[14]PERSONAL REQUERIDO'!$B$5:$D$30,3,FALSE)</f>
        <v>20</v>
      </c>
      <c r="E18" s="14">
        <f>ROUNDUP(D18/'[14]CRONO - CONSULTORIA'!$C$5/A18,2)</f>
        <v>0.42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+VLOOKUP(B20,'[14]PERSONAL REQUERIDO'!$B$5:$H$30,6,FALSE)</f>
        <v>1</v>
      </c>
      <c r="B20" s="40" t="s">
        <v>25</v>
      </c>
      <c r="C20" s="11" t="s">
        <v>7</v>
      </c>
      <c r="D20" s="13">
        <f>+VLOOKUP(B20,'[14]PERSONAL REQUERIDO'!$B$5:$D$30,3,FALSE)</f>
        <v>3</v>
      </c>
      <c r="E20" s="14">
        <f>+D20/'[14]CRONO - CONSULTORIA'!$C$5/A20</f>
        <v>6.25E-2</v>
      </c>
      <c r="F20" s="41"/>
      <c r="G20" s="151"/>
      <c r="H20" s="150"/>
    </row>
    <row r="21" spans="1:8" x14ac:dyDescent="0.25">
      <c r="A21" s="11">
        <f>+VLOOKUP(B21,'[14]PERSONAL REQUERIDO'!$B$5:$H$30,6,FALSE)</f>
        <v>1</v>
      </c>
      <c r="B21" s="40" t="s">
        <v>28</v>
      </c>
      <c r="C21" s="11" t="s">
        <v>7</v>
      </c>
      <c r="D21" s="13">
        <f>+VLOOKUP(B21,'[14]PERSONAL REQUERIDO'!$B$5:$D$30,3,FALSE)</f>
        <v>10</v>
      </c>
      <c r="E21" s="14">
        <f>+D21/'[14]CRONO - CONSULTORIA'!$C$5/A21</f>
        <v>0.20833333333333334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+VLOOKUP(B23,'[14]PERSONAL REQUERIDO'!$B$5:$H$30,6,FALSE)</f>
        <v>1</v>
      </c>
      <c r="B23" s="40" t="s">
        <v>30</v>
      </c>
      <c r="C23" s="11" t="s">
        <v>7</v>
      </c>
      <c r="D23" s="13">
        <f>+VLOOKUP(B23,'[14]PERSONAL REQUERIDO'!$B$5:$D$30,3,FALSE)</f>
        <v>8</v>
      </c>
      <c r="E23" s="14">
        <f>ROUNDUP(D23/'[14]CRONO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+VLOOKUP(B24,'[14]PERSONAL REQUERIDO'!$B$5:$H$30,6,FALSE)</f>
        <v>1</v>
      </c>
      <c r="B24" s="40" t="s">
        <v>31</v>
      </c>
      <c r="C24" s="11" t="s">
        <v>7</v>
      </c>
      <c r="D24" s="13">
        <f>+VLOOKUP(B24,'[14]PERSONAL REQUERIDO'!$B$5:$D$30,3,FALSE)</f>
        <v>3</v>
      </c>
      <c r="E24" s="14">
        <f>+D24/'[14]CRONO - CONSULTORIA'!$C$5/A24</f>
        <v>6.25E-2</v>
      </c>
      <c r="F24" s="41"/>
      <c r="G24" s="151">
        <f>+D24*F24</f>
        <v>0</v>
      </c>
      <c r="H24" s="150"/>
    </row>
    <row r="25" spans="1:8" x14ac:dyDescent="0.25">
      <c r="A25" s="11">
        <f>+VLOOKUP(B25,'[14]PERSONAL REQUERIDO'!$B$5:$H$30,6,FALSE)</f>
        <v>1</v>
      </c>
      <c r="B25" s="40" t="s">
        <v>32</v>
      </c>
      <c r="C25" s="11" t="s">
        <v>7</v>
      </c>
      <c r="D25" s="13">
        <f>+VLOOKUP(B25,'[14]PERSONAL REQUERIDO'!$B$5:$D$30,3,FALSE)</f>
        <v>3</v>
      </c>
      <c r="E25" s="14">
        <f>+D25/'[14]CRONO - CONSULTORIA'!$C$5/A25</f>
        <v>6.25E-2</v>
      </c>
      <c r="F25" s="41"/>
      <c r="G25" s="151">
        <f>+D25*F25</f>
        <v>0</v>
      </c>
      <c r="H25" s="150"/>
    </row>
    <row r="26" spans="1:8" x14ac:dyDescent="0.25">
      <c r="A26" s="11">
        <f>+VLOOKUP(B26,'[14]PERSONAL REQUERIDO'!$B$5:$H$30,6,FALSE)</f>
        <v>1</v>
      </c>
      <c r="B26" s="40" t="s">
        <v>33</v>
      </c>
      <c r="C26" s="11" t="s">
        <v>7</v>
      </c>
      <c r="D26" s="13">
        <f>+VLOOKUP(B26,'[14]PERSONAL REQUERIDO'!$B$5:$D$30,3,FALSE)</f>
        <v>23</v>
      </c>
      <c r="E26" s="14">
        <f>ROUNDUP(D26/'[14]CRONO - CONSULTORIA'!$C$5/A26,2)</f>
        <v>0.48</v>
      </c>
      <c r="F26" s="41"/>
      <c r="G26" s="151">
        <f>+D26*F26</f>
        <v>0</v>
      </c>
      <c r="H26" s="150"/>
    </row>
    <row r="27" spans="1:8" x14ac:dyDescent="0.25">
      <c r="A27" s="11">
        <f>+VLOOKUP(B27,'[14]PERSONAL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ROUNDUP(D27/'[14]CRONO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24" t="s">
        <v>67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70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278">
        <f>+G42+G30</f>
        <v>0</v>
      </c>
      <c r="H44" s="278"/>
    </row>
    <row r="45" spans="1:8" x14ac:dyDescent="0.25">
      <c r="A45" s="208" t="s">
        <v>82</v>
      </c>
      <c r="B45" s="209"/>
      <c r="C45" s="209"/>
      <c r="D45" s="209"/>
      <c r="E45" s="209"/>
      <c r="F45" s="210"/>
      <c r="G45" s="278" t="e">
        <f>G44*xx%</f>
        <v>#NAME?</v>
      </c>
      <c r="H45" s="27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278" t="e">
        <f>G44*xx%</f>
        <v>#NAME?</v>
      </c>
      <c r="H46" s="27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278" t="e">
        <f>G44+G45+G46</f>
        <v>#NAME?</v>
      </c>
      <c r="H47" s="27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278" t="e">
        <f>(G47)*19%</f>
        <v>#NAME?</v>
      </c>
      <c r="H48" s="27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278" t="e">
        <f>+G47+G48</f>
        <v>#NAME?</v>
      </c>
      <c r="H49" s="27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5" zoomScale="60" zoomScaleNormal="60" workbookViewId="0">
      <selection activeCell="R38" sqref="R38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s="111" customFormat="1" ht="24" x14ac:dyDescent="0.25">
      <c r="A3" s="226" t="s">
        <v>180</v>
      </c>
      <c r="B3" s="226"/>
      <c r="C3" s="226"/>
      <c r="D3" s="226"/>
      <c r="E3" s="226"/>
      <c r="F3" s="226"/>
      <c r="G3" s="17" t="s">
        <v>0</v>
      </c>
      <c r="H3" s="18" t="str">
        <f>(ROUND('[12]CRONO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+VLOOKUP(B7,'[12]PERSONAL REQUERIDO'!$B$5:$H$30,6,FALSE)</f>
        <v>1</v>
      </c>
      <c r="B7" s="40" t="s">
        <v>12</v>
      </c>
      <c r="C7" s="11" t="s">
        <v>7</v>
      </c>
      <c r="D7" s="13">
        <f>+VLOOKUP(B7,'[12]PERSONAL REQUERIDO'!$B$5:$D$30,3,FALSE)</f>
        <v>47</v>
      </c>
      <c r="E7" s="14">
        <f>ROUNDUP(D7/'[12]CRONO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+VLOOKUP(B8,'[12]PERSONAL REQUERIDO'!$B$5:$H$30,6,FALSE)</f>
        <v>1</v>
      </c>
      <c r="B8" s="40" t="s">
        <v>13</v>
      </c>
      <c r="C8" s="11" t="s">
        <v>7</v>
      </c>
      <c r="D8" s="13">
        <f>+VLOOKUP(B8,'[12]PERSONAL REQUERIDO'!$B$5:$D$30,3,FALSE)</f>
        <v>20</v>
      </c>
      <c r="E8" s="14">
        <f>ROUNDUP(D8/'[12]CRONO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+VLOOKUP(B9,'[12]PERSONAL REQUERIDO'!$B$5:$H$30,6,FALSE)</f>
        <v>1</v>
      </c>
      <c r="B9" s="40" t="s">
        <v>14</v>
      </c>
      <c r="C9" s="11" t="s">
        <v>7</v>
      </c>
      <c r="D9" s="13">
        <f>+VLOOKUP(B9,'[12]PERSONAL REQUERIDO'!$B$5:$D$30,3,FALSE)</f>
        <v>10</v>
      </c>
      <c r="E9" s="14">
        <f>ROUNDUP(D9/'[12]CRONO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+VLOOKUP(B11,'[12]PERSONAL REQUERIDO'!$B$5:$H$30,6,FALSE)</f>
        <v>1</v>
      </c>
      <c r="B11" s="40" t="s">
        <v>16</v>
      </c>
      <c r="C11" s="11" t="s">
        <v>7</v>
      </c>
      <c r="D11" s="13">
        <f>+VLOOKUP(B11,'[12]PERSONAL REQUERIDO'!$B$5:$D$30,3,FALSE)</f>
        <v>4</v>
      </c>
      <c r="E11" s="14">
        <f>ROUNDUP(D11/'[12]CRONO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+VLOOKUP(B12,'[12]PERSONAL REQUERIDO'!$B$5:$H$30,6,FALSE)</f>
        <v>1</v>
      </c>
      <c r="B12" s="40" t="s">
        <v>17</v>
      </c>
      <c r="C12" s="11" t="s">
        <v>7</v>
      </c>
      <c r="D12" s="13">
        <f>+VLOOKUP(B12,'[12]PERSONAL REQUERIDO'!$B$5:$D$30,3,FALSE)</f>
        <v>8</v>
      </c>
      <c r="E12" s="14">
        <f>ROUNDUP(D12/'[12]CRONO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+VLOOKUP(B14,'[12]PERSONAL REQUERIDO'!$B$5:$H$30,6,FALSE)</f>
        <v>1</v>
      </c>
      <c r="B14" s="40" t="s">
        <v>19</v>
      </c>
      <c r="C14" s="11" t="s">
        <v>7</v>
      </c>
      <c r="D14" s="13">
        <f>+VLOOKUP(B14,'[12]PERSONAL REQUERIDO'!$B$5:$D$30,3,FALSE)</f>
        <v>10</v>
      </c>
      <c r="E14" s="14">
        <f>ROUNDUP(D14/'[12]CRONO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+VLOOKUP(B15,'[12]PERSONAL REQUERIDO'!$B$5:$H$30,6,FALSE)</f>
        <v>1</v>
      </c>
      <c r="B15" s="40" t="s">
        <v>20</v>
      </c>
      <c r="C15" s="11" t="s">
        <v>7</v>
      </c>
      <c r="D15" s="13">
        <f>+VLOOKUP(B15,'[12]PERSONAL REQUERIDO'!$B$5:$D$30,3,FALSE)</f>
        <v>11</v>
      </c>
      <c r="E15" s="14">
        <f>ROUNDUP(D15/'[12]CRONO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+VLOOKUP(B16,'[12]PERSONAL REQUERIDO'!$B$5:$H$30,6,FALSE)</f>
        <v>1</v>
      </c>
      <c r="B16" s="40" t="s">
        <v>21</v>
      </c>
      <c r="C16" s="11" t="s">
        <v>7</v>
      </c>
      <c r="D16" s="13">
        <f>+VLOOKUP(B16,'[12]PERSONAL REQUERIDO'!$B$5:$D$30,3,FALSE)</f>
        <v>5</v>
      </c>
      <c r="E16" s="14">
        <f>ROUNDUP(D16/'[12]CRONO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+VLOOKUP(B17,'[12]PERSONAL REQUERIDO'!$B$5:$H$30,6,FALSE)</f>
        <v>1</v>
      </c>
      <c r="B17" s="40" t="s">
        <v>22</v>
      </c>
      <c r="C17" s="11" t="s">
        <v>7</v>
      </c>
      <c r="D17" s="13">
        <f>+VLOOKUP(B17,'[12]PERSONAL REQUERIDO'!$B$5:$D$30,3,FALSE)</f>
        <v>12</v>
      </c>
      <c r="E17" s="14">
        <f>ROUNDUP(D17/'[12]CRONO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+VLOOKUP(B18,'[12]PERSONAL REQUERIDO'!$B$5:$H$30,6,FALSE)</f>
        <v>1</v>
      </c>
      <c r="B18" s="40" t="s">
        <v>23</v>
      </c>
      <c r="C18" s="11" t="s">
        <v>7</v>
      </c>
      <c r="D18" s="13">
        <f>+VLOOKUP(B18,'[12]PERSONAL REQUERIDO'!$B$5:$D$30,3,FALSE)</f>
        <v>28</v>
      </c>
      <c r="E18" s="14">
        <f>ROUNDUP(D18/'[12]CRONO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+VLOOKUP(B20,'[12]PERSONAL REQUERIDO'!$B$5:$H$30,6,FALSE)</f>
        <v>1</v>
      </c>
      <c r="B20" s="40" t="s">
        <v>25</v>
      </c>
      <c r="C20" s="11" t="s">
        <v>7</v>
      </c>
      <c r="D20" s="13">
        <f>+VLOOKUP(B20,'[12]PERSONAL REQUERIDO'!$B$5:$D$30,3,FALSE)</f>
        <v>3</v>
      </c>
      <c r="E20" s="14">
        <f>+D20/'[12]CRONO - CONSULTORIA'!$C$5/A20</f>
        <v>0.05</v>
      </c>
      <c r="F20" s="41"/>
      <c r="G20" s="151"/>
      <c r="H20" s="150"/>
    </row>
    <row r="21" spans="1:8" x14ac:dyDescent="0.25">
      <c r="A21" s="11">
        <f>+VLOOKUP(B21,'[12]PERSONAL REQUERIDO'!$B$5:$H$30,6,FALSE)</f>
        <v>1</v>
      </c>
      <c r="B21" s="40" t="s">
        <v>28</v>
      </c>
      <c r="C21" s="11" t="s">
        <v>7</v>
      </c>
      <c r="D21" s="13">
        <f>+VLOOKUP(B21,'[12]PERSONAL REQUERIDO'!$B$5:$D$30,3,FALSE)</f>
        <v>12</v>
      </c>
      <c r="E21" s="14">
        <f>+D21/'[12]CRONO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+VLOOKUP(B23,'[12]PERSONAL REQUERIDO'!$B$5:$H$30,6,FALSE)</f>
        <v>1</v>
      </c>
      <c r="B23" s="40" t="s">
        <v>30</v>
      </c>
      <c r="C23" s="11" t="s">
        <v>7</v>
      </c>
      <c r="D23" s="13">
        <f>+VLOOKUP(B23,'[12]PERSONAL REQUERIDO'!$B$5:$D$30,3,FALSE)</f>
        <v>10</v>
      </c>
      <c r="E23" s="14">
        <f>ROUNDUP(D23/'[12]CRONO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+VLOOKUP(B24,'[12]PERSONAL REQUERIDO'!$B$5:$H$30,6,FALSE)</f>
        <v>1</v>
      </c>
      <c r="B24" s="40" t="s">
        <v>31</v>
      </c>
      <c r="C24" s="11" t="s">
        <v>7</v>
      </c>
      <c r="D24" s="13">
        <f>+VLOOKUP(B24,'[12]PERSONAL REQUERIDO'!$B$5:$D$30,3,FALSE)</f>
        <v>4</v>
      </c>
      <c r="E24" s="14">
        <f>+D24/'[12]CRONO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+VLOOKUP(B25,'[12]PERSONAL REQUERIDO'!$B$5:$H$30,6,FALSE)</f>
        <v>1</v>
      </c>
      <c r="B25" s="40" t="s">
        <v>32</v>
      </c>
      <c r="C25" s="11" t="s">
        <v>7</v>
      </c>
      <c r="D25" s="13">
        <f>+VLOOKUP(B25,'[12]PERSONAL REQUERIDO'!$B$5:$D$30,3,FALSE)</f>
        <v>4</v>
      </c>
      <c r="E25" s="14">
        <f>+D25/'[12]CRONO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+VLOOKUP(B26,'[12]PERSONAL REQUERIDO'!$B$5:$H$30,6,FALSE)</f>
        <v>1</v>
      </c>
      <c r="B26" s="40" t="s">
        <v>33</v>
      </c>
      <c r="C26" s="11" t="s">
        <v>7</v>
      </c>
      <c r="D26" s="13">
        <f>+VLOOKUP(B26,'[12]PERSONAL REQUERIDO'!$B$5:$D$30,3,FALSE)</f>
        <v>29</v>
      </c>
      <c r="E26" s="14">
        <f>ROUNDUP(D26/'[12]CRONO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8" zoomScale="60" zoomScaleNormal="60" workbookViewId="0">
      <selection activeCell="L8" sqref="L8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172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s="111" customFormat="1" ht="24" x14ac:dyDescent="0.25">
      <c r="A3" s="226" t="s">
        <v>180</v>
      </c>
      <c r="B3" s="226"/>
      <c r="C3" s="226"/>
      <c r="D3" s="226"/>
      <c r="E3" s="226"/>
      <c r="F3" s="226"/>
      <c r="G3" s="17" t="s">
        <v>0</v>
      </c>
      <c r="H3" s="18" t="str">
        <f>(ROUND('[12]CRONO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+VLOOKUP(B7,'[12]PERSONAL REQUERIDO'!$B$5:$H$30,6,FALSE)</f>
        <v>1</v>
      </c>
      <c r="B7" s="40" t="s">
        <v>12</v>
      </c>
      <c r="C7" s="11" t="s">
        <v>7</v>
      </c>
      <c r="D7" s="13">
        <f>+VLOOKUP(B7,'[12]PERSONAL REQUERIDO'!$B$5:$D$30,3,FALSE)</f>
        <v>47</v>
      </c>
      <c r="E7" s="14">
        <f>ROUNDUP(D7/'[12]CRONO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+VLOOKUP(B8,'[12]PERSONAL REQUERIDO'!$B$5:$H$30,6,FALSE)</f>
        <v>1</v>
      </c>
      <c r="B8" s="40" t="s">
        <v>13</v>
      </c>
      <c r="C8" s="11" t="s">
        <v>7</v>
      </c>
      <c r="D8" s="13">
        <f>+VLOOKUP(B8,'[12]PERSONAL REQUERIDO'!$B$5:$D$30,3,FALSE)</f>
        <v>20</v>
      </c>
      <c r="E8" s="14">
        <f>ROUNDUP(D8/'[12]CRONO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+VLOOKUP(B9,'[12]PERSONAL REQUERIDO'!$B$5:$H$30,6,FALSE)</f>
        <v>1</v>
      </c>
      <c r="B9" s="40" t="s">
        <v>14</v>
      </c>
      <c r="C9" s="11" t="s">
        <v>7</v>
      </c>
      <c r="D9" s="13">
        <f>+VLOOKUP(B9,'[12]PERSONAL REQUERIDO'!$B$5:$D$30,3,FALSE)</f>
        <v>10</v>
      </c>
      <c r="E9" s="14">
        <f>ROUNDUP(D9/'[12]CRONO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+VLOOKUP(B11,'[12]PERSONAL REQUERIDO'!$B$5:$H$30,6,FALSE)</f>
        <v>1</v>
      </c>
      <c r="B11" s="40" t="s">
        <v>16</v>
      </c>
      <c r="C11" s="11" t="s">
        <v>7</v>
      </c>
      <c r="D11" s="13">
        <f>+VLOOKUP(B11,'[12]PERSONAL REQUERIDO'!$B$5:$D$30,3,FALSE)</f>
        <v>4</v>
      </c>
      <c r="E11" s="14">
        <f>ROUNDUP(D11/'[12]CRONO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+VLOOKUP(B12,'[12]PERSONAL REQUERIDO'!$B$5:$H$30,6,FALSE)</f>
        <v>1</v>
      </c>
      <c r="B12" s="40" t="s">
        <v>17</v>
      </c>
      <c r="C12" s="11" t="s">
        <v>7</v>
      </c>
      <c r="D12" s="13">
        <f>+VLOOKUP(B12,'[12]PERSONAL REQUERIDO'!$B$5:$D$30,3,FALSE)</f>
        <v>8</v>
      </c>
      <c r="E12" s="14">
        <f>ROUNDUP(D12/'[12]CRONO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+VLOOKUP(B14,'[12]PERSONAL REQUERIDO'!$B$5:$H$30,6,FALSE)</f>
        <v>1</v>
      </c>
      <c r="B14" s="40" t="s">
        <v>19</v>
      </c>
      <c r="C14" s="11" t="s">
        <v>7</v>
      </c>
      <c r="D14" s="13">
        <f>+VLOOKUP(B14,'[12]PERSONAL REQUERIDO'!$B$5:$D$30,3,FALSE)</f>
        <v>10</v>
      </c>
      <c r="E14" s="14">
        <f>ROUNDUP(D14/'[12]CRONO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+VLOOKUP(B15,'[12]PERSONAL REQUERIDO'!$B$5:$H$30,6,FALSE)</f>
        <v>1</v>
      </c>
      <c r="B15" s="40" t="s">
        <v>20</v>
      </c>
      <c r="C15" s="11" t="s">
        <v>7</v>
      </c>
      <c r="D15" s="13">
        <f>+VLOOKUP(B15,'[12]PERSONAL REQUERIDO'!$B$5:$D$30,3,FALSE)</f>
        <v>11</v>
      </c>
      <c r="E15" s="14">
        <f>ROUNDUP(D15/'[12]CRONO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+VLOOKUP(B16,'[12]PERSONAL REQUERIDO'!$B$5:$H$30,6,FALSE)</f>
        <v>1</v>
      </c>
      <c r="B16" s="40" t="s">
        <v>21</v>
      </c>
      <c r="C16" s="11" t="s">
        <v>7</v>
      </c>
      <c r="D16" s="13">
        <f>+VLOOKUP(B16,'[12]PERSONAL REQUERIDO'!$B$5:$D$30,3,FALSE)</f>
        <v>5</v>
      </c>
      <c r="E16" s="14">
        <f>ROUNDUP(D16/'[12]CRONO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+VLOOKUP(B17,'[12]PERSONAL REQUERIDO'!$B$5:$H$30,6,FALSE)</f>
        <v>1</v>
      </c>
      <c r="B17" s="40" t="s">
        <v>22</v>
      </c>
      <c r="C17" s="11" t="s">
        <v>7</v>
      </c>
      <c r="D17" s="13">
        <f>+VLOOKUP(B17,'[12]PERSONAL REQUERIDO'!$B$5:$D$30,3,FALSE)</f>
        <v>12</v>
      </c>
      <c r="E17" s="14">
        <f>ROUNDUP(D17/'[12]CRONO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+VLOOKUP(B18,'[12]PERSONAL REQUERIDO'!$B$5:$H$30,6,FALSE)</f>
        <v>1</v>
      </c>
      <c r="B18" s="40" t="s">
        <v>23</v>
      </c>
      <c r="C18" s="11" t="s">
        <v>7</v>
      </c>
      <c r="D18" s="13">
        <f>+VLOOKUP(B18,'[12]PERSONAL REQUERIDO'!$B$5:$D$30,3,FALSE)</f>
        <v>28</v>
      </c>
      <c r="E18" s="14">
        <f>ROUNDUP(D18/'[12]CRONO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+VLOOKUP(B20,'[12]PERSONAL REQUERIDO'!$B$5:$H$30,6,FALSE)</f>
        <v>1</v>
      </c>
      <c r="B20" s="40" t="s">
        <v>25</v>
      </c>
      <c r="C20" s="11" t="s">
        <v>7</v>
      </c>
      <c r="D20" s="13">
        <f>+VLOOKUP(B20,'[12]PERSONAL REQUERIDO'!$B$5:$D$30,3,FALSE)</f>
        <v>3</v>
      </c>
      <c r="E20" s="14">
        <f>+D20/'[12]CRONO - CONSULTORIA'!$C$5/A20</f>
        <v>0.05</v>
      </c>
      <c r="F20" s="41"/>
      <c r="G20" s="151"/>
      <c r="H20" s="150"/>
    </row>
    <row r="21" spans="1:8" x14ac:dyDescent="0.25">
      <c r="A21" s="11">
        <f>+VLOOKUP(B21,'[12]PERSONAL REQUERIDO'!$B$5:$H$30,6,FALSE)</f>
        <v>1</v>
      </c>
      <c r="B21" s="40" t="s">
        <v>28</v>
      </c>
      <c r="C21" s="11" t="s">
        <v>7</v>
      </c>
      <c r="D21" s="13">
        <f>+VLOOKUP(B21,'[12]PERSONAL REQUERIDO'!$B$5:$D$30,3,FALSE)</f>
        <v>12</v>
      </c>
      <c r="E21" s="14">
        <f>+D21/'[12]CRONO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+VLOOKUP(B23,'[12]PERSONAL REQUERIDO'!$B$5:$H$30,6,FALSE)</f>
        <v>1</v>
      </c>
      <c r="B23" s="40" t="s">
        <v>30</v>
      </c>
      <c r="C23" s="11" t="s">
        <v>7</v>
      </c>
      <c r="D23" s="13">
        <f>+VLOOKUP(B23,'[12]PERSONAL REQUERIDO'!$B$5:$D$30,3,FALSE)</f>
        <v>10</v>
      </c>
      <c r="E23" s="14">
        <f>ROUNDUP(D23/'[12]CRONO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+VLOOKUP(B24,'[12]PERSONAL REQUERIDO'!$B$5:$H$30,6,FALSE)</f>
        <v>1</v>
      </c>
      <c r="B24" s="40" t="s">
        <v>31</v>
      </c>
      <c r="C24" s="11" t="s">
        <v>7</v>
      </c>
      <c r="D24" s="13">
        <f>+VLOOKUP(B24,'[12]PERSONAL REQUERIDO'!$B$5:$D$30,3,FALSE)</f>
        <v>4</v>
      </c>
      <c r="E24" s="14">
        <f>+D24/'[12]CRONO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+VLOOKUP(B25,'[12]PERSONAL REQUERIDO'!$B$5:$H$30,6,FALSE)</f>
        <v>1</v>
      </c>
      <c r="B25" s="40" t="s">
        <v>32</v>
      </c>
      <c r="C25" s="11" t="s">
        <v>7</v>
      </c>
      <c r="D25" s="13">
        <f>+VLOOKUP(B25,'[12]PERSONAL REQUERIDO'!$B$5:$D$30,3,FALSE)</f>
        <v>4</v>
      </c>
      <c r="E25" s="14">
        <f>+D25/'[12]CRONO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+VLOOKUP(B26,'[12]PERSONAL REQUERIDO'!$B$5:$H$30,6,FALSE)</f>
        <v>1</v>
      </c>
      <c r="B26" s="40" t="s">
        <v>33</v>
      </c>
      <c r="C26" s="11" t="s">
        <v>7</v>
      </c>
      <c r="D26" s="13">
        <f>+VLOOKUP(B26,'[12]PERSONAL REQUERIDO'!$B$5:$D$30,3,FALSE)</f>
        <v>29</v>
      </c>
      <c r="E26" s="14">
        <f>ROUNDUP(D26/'[12]CRONO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1" zoomScale="66" zoomScaleNormal="66" workbookViewId="0">
      <selection activeCell="P26" sqref="P26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5" width="17.42578125" style="26" customWidth="1"/>
    <col min="6" max="6" width="15" style="26" bestFit="1" customWidth="1"/>
    <col min="7" max="7" width="12.28515625" style="26" customWidth="1"/>
    <col min="8" max="8" width="14.7109375" style="26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181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182</v>
      </c>
      <c r="B3" s="145"/>
      <c r="C3" s="145"/>
      <c r="D3" s="145"/>
      <c r="E3" s="145"/>
      <c r="F3" s="146"/>
      <c r="G3" s="17" t="s">
        <v>0</v>
      </c>
      <c r="H3" s="18" t="str">
        <f>(ROUND('[15]CRONO - CONSULTORIA'!C5/360*12, 2))&amp;" MESES"</f>
        <v>2,1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+VLOOKUP(B7,'[15]PERSONAL REQUERIDO'!$B$5:$H$30,6,FALSE)</f>
        <v>1</v>
      </c>
      <c r="B7" s="40" t="s">
        <v>12</v>
      </c>
      <c r="C7" s="11" t="s">
        <v>7</v>
      </c>
      <c r="D7" s="13">
        <f>+VLOOKUP(B7,'[15]PERSONAL REQUERIDO'!$B$5:$D$30,3,FALSE)</f>
        <v>49</v>
      </c>
      <c r="E7" s="108">
        <f>ROUNDUP(D7/'[15]CRONO - CONSULTORIA'!$C$5/A7,2)</f>
        <v>0.78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+VLOOKUP(B8,'[15]PERSONAL REQUERIDO'!$B$5:$H$30,6,FALSE)</f>
        <v>1</v>
      </c>
      <c r="B8" s="40" t="s">
        <v>13</v>
      </c>
      <c r="C8" s="11" t="s">
        <v>7</v>
      </c>
      <c r="D8" s="13">
        <f>+VLOOKUP(B8,'[15]PERSONAL REQUERIDO'!$B$5:$D$30,3,FALSE)</f>
        <v>21</v>
      </c>
      <c r="E8" s="108">
        <f>ROUNDUP(D8/'[15]CRONO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+VLOOKUP(B9,'[15]PERSONAL REQUERIDO'!$B$5:$H$30,6,FALSE)</f>
        <v>1</v>
      </c>
      <c r="B9" s="40" t="s">
        <v>14</v>
      </c>
      <c r="C9" s="11" t="s">
        <v>7</v>
      </c>
      <c r="D9" s="13">
        <f>+VLOOKUP(B9,'[15]PERSONAL REQUERIDO'!$B$5:$D$30,3,FALSE)</f>
        <v>12</v>
      </c>
      <c r="E9" s="108">
        <f>ROUNDUP(D9/'[15]CRONO - CONSULTORIA'!$C$5/A9,2)</f>
        <v>0.2</v>
      </c>
      <c r="F9" s="41"/>
      <c r="G9" s="151">
        <f t="shared" si="0"/>
        <v>0</v>
      </c>
      <c r="H9" s="150"/>
    </row>
    <row r="10" spans="1:8" x14ac:dyDescent="0.25">
      <c r="A10" s="11">
        <f>+VLOOKUP(B10,'[15]PERSONAL REQUERIDO'!$B$5:$H$30,6,FALSE)</f>
        <v>1</v>
      </c>
      <c r="B10" s="40" t="s">
        <v>15</v>
      </c>
      <c r="C10" s="11" t="s">
        <v>7</v>
      </c>
      <c r="D10" s="13">
        <v>0</v>
      </c>
      <c r="E10" s="108">
        <f>ROUNDUP(D10/'[15]CRONO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+VLOOKUP(B11,'[15]PERSONAL REQUERIDO'!$B$5:$H$30,6,FALSE)</f>
        <v>1</v>
      </c>
      <c r="B11" s="40" t="s">
        <v>16</v>
      </c>
      <c r="C11" s="11" t="s">
        <v>7</v>
      </c>
      <c r="D11" s="13">
        <f>+VLOOKUP(B11,'[15]PERSONAL REQUERIDO'!$B$5:$D$30,3,FALSE)</f>
        <v>4</v>
      </c>
      <c r="E11" s="108">
        <f>ROUNDUP(D11/'[15]CRONO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+VLOOKUP(B12,'[15]PERSONAL REQUERIDO'!$B$5:$H$30,6,FALSE)</f>
        <v>1</v>
      </c>
      <c r="B12" s="40" t="s">
        <v>17</v>
      </c>
      <c r="C12" s="11" t="s">
        <v>7</v>
      </c>
      <c r="D12" s="13">
        <f>+VLOOKUP(B12,'[15]PERSONAL REQUERIDO'!$B$5:$D$30,3,FALSE)</f>
        <v>8</v>
      </c>
      <c r="E12" s="108">
        <f>ROUNDUP(D12/'[15]CRONO - CONSULTORIA'!$C$5/A12,2)</f>
        <v>0.13</v>
      </c>
      <c r="F12" s="41"/>
      <c r="G12" s="151">
        <f t="shared" si="0"/>
        <v>0</v>
      </c>
      <c r="H12" s="150"/>
    </row>
    <row r="13" spans="1:8" x14ac:dyDescent="0.25">
      <c r="A13" s="11">
        <f>+VLOOKUP(B13,'[15]PERSONAL REQUERIDO'!$B$5:$H$30,6,FALSE)</f>
        <v>1</v>
      </c>
      <c r="B13" s="40" t="s">
        <v>18</v>
      </c>
      <c r="C13" s="11" t="s">
        <v>7</v>
      </c>
      <c r="D13" s="13">
        <f>+VLOOKUP(B13,'[15]PERSONAL REQUERIDO'!$B$5:$D$30,3,FALSE)</f>
        <v>1</v>
      </c>
      <c r="E13" s="108">
        <f>ROUNDUP(D13/'[15]CRONO - CONSULTORIA'!$C$5/A13,2)</f>
        <v>0.02</v>
      </c>
      <c r="F13" s="41"/>
      <c r="G13" s="151">
        <f t="shared" si="0"/>
        <v>0</v>
      </c>
      <c r="H13" s="150"/>
    </row>
    <row r="14" spans="1:8" x14ac:dyDescent="0.25">
      <c r="A14" s="11">
        <f>+VLOOKUP(B14,'[15]PERSONAL REQUERIDO'!$B$5:$H$30,6,FALSE)</f>
        <v>1</v>
      </c>
      <c r="B14" s="40" t="s">
        <v>19</v>
      </c>
      <c r="C14" s="11" t="s">
        <v>7</v>
      </c>
      <c r="D14" s="13">
        <f>+VLOOKUP(B14,'[15]PERSONAL REQUERIDO'!$B$5:$D$30,3,FALSE)</f>
        <v>10</v>
      </c>
      <c r="E14" s="108">
        <f>ROUNDUP(D14/'[15]CRONO - CONSULTORIA'!$C$5/A14,2)</f>
        <v>0.16</v>
      </c>
      <c r="F14" s="41"/>
      <c r="G14" s="151">
        <f t="shared" si="0"/>
        <v>0</v>
      </c>
      <c r="H14" s="150"/>
    </row>
    <row r="15" spans="1:8" x14ac:dyDescent="0.25">
      <c r="A15" s="11">
        <f>+VLOOKUP(B15,'[15]PERSONAL REQUERIDO'!$B$5:$H$30,6,FALSE)</f>
        <v>1</v>
      </c>
      <c r="B15" s="40" t="s">
        <v>20</v>
      </c>
      <c r="C15" s="11" t="s">
        <v>7</v>
      </c>
      <c r="D15" s="13">
        <f>+VLOOKUP(B15,'[15]PERSONAL REQUERIDO'!$B$5:$D$30,3,FALSE)</f>
        <v>11</v>
      </c>
      <c r="E15" s="108">
        <f>ROUNDUP(D15/'[15]CRONO - CONSULTORIA'!$C$5/A15,2)</f>
        <v>0.18000000000000002</v>
      </c>
      <c r="F15" s="41"/>
      <c r="G15" s="151">
        <f t="shared" si="0"/>
        <v>0</v>
      </c>
      <c r="H15" s="150"/>
    </row>
    <row r="16" spans="1:8" x14ac:dyDescent="0.25">
      <c r="A16" s="11">
        <f>+VLOOKUP(B16,'[15]PERSONAL REQUERIDO'!$B$5:$H$30,6,FALSE)</f>
        <v>1</v>
      </c>
      <c r="B16" s="40" t="s">
        <v>21</v>
      </c>
      <c r="C16" s="11" t="s">
        <v>7</v>
      </c>
      <c r="D16" s="13">
        <v>0</v>
      </c>
      <c r="E16" s="108">
        <f>ROUNDUP(D16/'[15]CRONO - CONSULTORIA'!$C$5/A16,2)</f>
        <v>0</v>
      </c>
      <c r="F16" s="41"/>
      <c r="G16" s="151">
        <f t="shared" si="0"/>
        <v>0</v>
      </c>
      <c r="H16" s="150"/>
    </row>
    <row r="17" spans="1:8" x14ac:dyDescent="0.25">
      <c r="A17" s="11">
        <f>+VLOOKUP(B17,'[15]PERSONAL REQUERIDO'!$B$5:$H$30,6,FALSE)</f>
        <v>1</v>
      </c>
      <c r="B17" s="40" t="s">
        <v>22</v>
      </c>
      <c r="C17" s="11" t="s">
        <v>7</v>
      </c>
      <c r="D17" s="13">
        <f>+VLOOKUP(B17,'[15]PERSONAL REQUERIDO'!$B$5:$D$30,3,FALSE)</f>
        <v>13</v>
      </c>
      <c r="E17" s="108">
        <f>ROUNDUP(D17/'[15]CRONO - CONSULTORIA'!$C$5/A17,2)</f>
        <v>0.21000000000000002</v>
      </c>
      <c r="F17" s="41"/>
      <c r="G17" s="151">
        <f t="shared" si="0"/>
        <v>0</v>
      </c>
      <c r="H17" s="150"/>
    </row>
    <row r="18" spans="1:8" x14ac:dyDescent="0.25">
      <c r="A18" s="11">
        <f>+VLOOKUP(B18,'[15]PERSONAL REQUERIDO'!$B$5:$H$30,6,FALSE)</f>
        <v>1</v>
      </c>
      <c r="B18" s="40" t="s">
        <v>23</v>
      </c>
      <c r="C18" s="11" t="s">
        <v>7</v>
      </c>
      <c r="D18" s="13">
        <f>+VLOOKUP(B18,'[15]PERSONAL REQUERIDO'!$B$5:$D$30,3,FALSE)</f>
        <v>32</v>
      </c>
      <c r="E18" s="108">
        <f>ROUNDUP(D18/'[15]CRONO - CONSULTORIA'!$C$5/A18,2)</f>
        <v>0.51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8"/>
      <c r="F19" s="8"/>
      <c r="G19" s="8"/>
      <c r="H19" s="10"/>
    </row>
    <row r="20" spans="1:8" x14ac:dyDescent="0.25">
      <c r="A20" s="11">
        <f>+VLOOKUP(B20,'[15]PERSONAL REQUERIDO'!$B$5:$H$30,6,FALSE)</f>
        <v>1</v>
      </c>
      <c r="B20" s="40" t="s">
        <v>25</v>
      </c>
      <c r="C20" s="11" t="s">
        <v>7</v>
      </c>
      <c r="D20" s="13">
        <f>+VLOOKUP(B20,'[15]PERSONAL REQUERIDO'!$B$5:$D$30,3,FALSE)</f>
        <v>4</v>
      </c>
      <c r="E20" s="108">
        <f>+D20/'[15]CRONO - CONSULTORIA'!$C$5/A20</f>
        <v>6.3492063492063489E-2</v>
      </c>
      <c r="F20" s="41"/>
      <c r="G20" s="151"/>
      <c r="H20" s="150"/>
    </row>
    <row r="21" spans="1:8" x14ac:dyDescent="0.25">
      <c r="A21" s="11">
        <f>+VLOOKUP(B21,'[15]PERSONAL REQUERIDO'!$B$5:$H$30,6,FALSE)</f>
        <v>1</v>
      </c>
      <c r="B21" s="40" t="s">
        <v>28</v>
      </c>
      <c r="C21" s="11" t="s">
        <v>7</v>
      </c>
      <c r="D21" s="13">
        <f>+VLOOKUP(B21,'[15]PERSONAL REQUERIDO'!$B$5:$D$30,3,FALSE)</f>
        <v>13</v>
      </c>
      <c r="E21" s="108">
        <f>+D21/'[15]CRONO - CONSULTORIA'!$C$5/A21</f>
        <v>0.20634920634920634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8"/>
      <c r="F22" s="8"/>
      <c r="G22" s="8"/>
      <c r="H22" s="10"/>
    </row>
    <row r="23" spans="1:8" x14ac:dyDescent="0.25">
      <c r="A23" s="11">
        <f>+VLOOKUP(B23,'[15]PERSONAL REQUERIDO'!$B$5:$H$30,6,FALSE)</f>
        <v>1</v>
      </c>
      <c r="B23" s="40" t="s">
        <v>30</v>
      </c>
      <c r="C23" s="11" t="s">
        <v>7</v>
      </c>
      <c r="D23" s="13">
        <f>+VLOOKUP(B23,'[15]PERSONAL REQUERIDO'!$B$5:$D$30,3,FALSE)</f>
        <v>13</v>
      </c>
      <c r="E23" s="108">
        <f>ROUNDUP(D23/'[15]CRONO - CONSULTORIA'!$C$5/A23,2)</f>
        <v>0.21000000000000002</v>
      </c>
      <c r="F23" s="41"/>
      <c r="G23" s="151">
        <f>+D23*F23</f>
        <v>0</v>
      </c>
      <c r="H23" s="150"/>
    </row>
    <row r="24" spans="1:8" x14ac:dyDescent="0.25">
      <c r="A24" s="11">
        <f>+VLOOKUP(B24,'[15]PERSONAL REQUERIDO'!$B$5:$H$30,6,FALSE)</f>
        <v>1</v>
      </c>
      <c r="B24" s="40" t="s">
        <v>31</v>
      </c>
      <c r="C24" s="11" t="s">
        <v>7</v>
      </c>
      <c r="D24" s="13">
        <f>+VLOOKUP(B24,'[15]PERSONAL REQUERIDO'!$B$5:$D$30,3,FALSE)</f>
        <v>5</v>
      </c>
      <c r="E24" s="108">
        <f>+D24/'[15]CRONO - CONSULTORIA'!$C$5/A24</f>
        <v>7.9365079365079361E-2</v>
      </c>
      <c r="F24" s="41"/>
      <c r="G24" s="151">
        <f>+D24*F24</f>
        <v>0</v>
      </c>
      <c r="H24" s="150"/>
    </row>
    <row r="25" spans="1:8" x14ac:dyDescent="0.25">
      <c r="A25" s="11">
        <f>+VLOOKUP(B25,'[15]PERSONAL REQUERIDO'!$B$5:$H$30,6,FALSE)</f>
        <v>1</v>
      </c>
      <c r="B25" s="40" t="s">
        <v>32</v>
      </c>
      <c r="C25" s="11" t="s">
        <v>7</v>
      </c>
      <c r="D25" s="13">
        <f>+VLOOKUP(B25,'[15]PERSONAL REQUERIDO'!$B$5:$D$30,3,FALSE)</f>
        <v>5</v>
      </c>
      <c r="E25" s="108">
        <f>+D25/'[15]CRONO - CONSULTORIA'!$C$5/A25</f>
        <v>7.9365079365079361E-2</v>
      </c>
      <c r="F25" s="41"/>
      <c r="G25" s="151">
        <f>+D25*F25</f>
        <v>0</v>
      </c>
      <c r="H25" s="150"/>
    </row>
    <row r="26" spans="1:8" x14ac:dyDescent="0.25">
      <c r="A26" s="11">
        <f>+VLOOKUP(B26,'[15]PERSONAL REQUERIDO'!$B$5:$H$30,6,FALSE)</f>
        <v>1</v>
      </c>
      <c r="B26" s="40" t="s">
        <v>33</v>
      </c>
      <c r="C26" s="11" t="s">
        <v>7</v>
      </c>
      <c r="D26" s="13">
        <f>+VLOOKUP(B26,'[15]PERSONAL REQUERIDO'!$B$5:$D$30,3,FALSE)</f>
        <v>31</v>
      </c>
      <c r="E26" s="108">
        <f>ROUNDUP(D26/'[15]CRONO - CONSULTORIA'!$C$5/A26,2)</f>
        <v>0.5</v>
      </c>
      <c r="F26" s="41"/>
      <c r="G26" s="151">
        <f>+D26*F26</f>
        <v>0</v>
      </c>
      <c r="H26" s="150"/>
    </row>
    <row r="27" spans="1:8" x14ac:dyDescent="0.25">
      <c r="A27" s="11">
        <f>+VLOOKUP(B27,'[15]PERSONAL REQUERIDO'!$B$5:$H$30,6,FALSE)</f>
        <v>1</v>
      </c>
      <c r="B27" s="40" t="s">
        <v>34</v>
      </c>
      <c r="C27" s="11" t="s">
        <v>7</v>
      </c>
      <c r="D27" s="13">
        <v>0</v>
      </c>
      <c r="E27" s="108">
        <f>ROUNDUP(D27/'[15]CRONO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51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7.6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57.95" customHeight="1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70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57</v>
      </c>
      <c r="B44" s="209"/>
      <c r="C44" s="209"/>
      <c r="D44" s="209"/>
      <c r="E44" s="209"/>
      <c r="F44" s="210"/>
      <c r="G44" s="147">
        <f>+G30+G42</f>
        <v>0</v>
      </c>
      <c r="H44" s="148"/>
    </row>
    <row r="45" spans="1:8" x14ac:dyDescent="0.25">
      <c r="A45" s="208" t="s">
        <v>82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5"/>
  <sheetViews>
    <sheetView topLeftCell="A31" zoomScale="70" zoomScaleNormal="70" workbookViewId="0">
      <selection activeCell="I19" sqref="I19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7.28515625" style="26" bestFit="1" customWidth="1"/>
    <col min="4" max="4" width="17.42578125" style="26" customWidth="1"/>
    <col min="5" max="5" width="14.28515625" style="26" bestFit="1" customWidth="1"/>
    <col min="6" max="6" width="15.5703125" style="26" bestFit="1" customWidth="1"/>
    <col min="7" max="7" width="12.28515625" style="26" customWidth="1"/>
    <col min="8" max="8" width="8.140625" style="26" bestFit="1" customWidth="1"/>
    <col min="9" max="9" width="20.5703125" style="26" bestFit="1" customWidth="1"/>
    <col min="10" max="10" width="15.5703125" style="26" bestFit="1" customWidth="1"/>
    <col min="11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184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185</v>
      </c>
      <c r="B3" s="145"/>
      <c r="C3" s="145"/>
      <c r="D3" s="145"/>
      <c r="E3" s="145"/>
      <c r="F3" s="146"/>
      <c r="G3" s="17" t="s">
        <v>0</v>
      </c>
      <c r="H3" s="18" t="str">
        <f>(ROUND('[16]CRONO - CONSULTORIA'!C5/360*12, 2))&amp;" MESES"</f>
        <v>4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v>1</v>
      </c>
      <c r="B7" s="40" t="s">
        <v>12</v>
      </c>
      <c r="C7" s="11" t="s">
        <v>7</v>
      </c>
      <c r="D7" s="13">
        <f>+VLOOKUP(B7,'[16]PERSONAL REQUERIDO'!$B$5:$D$30,3,FALSE)</f>
        <v>228</v>
      </c>
      <c r="E7" s="14">
        <f>ROUNDUP(D7/'[16]CRONO - CONSULTORIA'!$C$5/A7,1)</f>
        <v>1.9</v>
      </c>
      <c r="F7" s="41"/>
      <c r="G7" s="151">
        <f t="shared" ref="G7:G16" si="0">+D7*F7</f>
        <v>0</v>
      </c>
      <c r="H7" s="150"/>
    </row>
    <row r="8" spans="1:8" x14ac:dyDescent="0.25">
      <c r="A8" s="11">
        <f>+VLOOKUP(B8,'[16]PERSONAL REQUERIDO'!$B$5:$H$30,6,FALSE)</f>
        <v>1</v>
      </c>
      <c r="B8" s="40" t="s">
        <v>13</v>
      </c>
      <c r="C8" s="11" t="s">
        <v>7</v>
      </c>
      <c r="D8" s="13">
        <f>+VLOOKUP(B8,'[16]PERSONAL REQUERIDO'!$B$5:$D$30,3,FALSE)</f>
        <v>100</v>
      </c>
      <c r="E8" s="14">
        <f>ROUNDUP(D8/'[16]CRONO - CONSULTORIA'!$C$5/A8,1)</f>
        <v>0.9</v>
      </c>
      <c r="F8" s="41"/>
      <c r="G8" s="151">
        <f t="shared" si="0"/>
        <v>0</v>
      </c>
      <c r="H8" s="150"/>
    </row>
    <row r="9" spans="1:8" x14ac:dyDescent="0.25">
      <c r="A9" s="11">
        <f>+VLOOKUP(B9,'[16]PERSONAL REQUERIDO'!$B$5:$H$30,6,FALSE)</f>
        <v>1</v>
      </c>
      <c r="B9" s="40" t="s">
        <v>14</v>
      </c>
      <c r="C9" s="11" t="s">
        <v>7</v>
      </c>
      <c r="D9" s="13">
        <f>+VLOOKUP(B9,'[16]PERSONAL REQUERIDO'!$B$5:$D$30,3,FALSE)</f>
        <v>58</v>
      </c>
      <c r="E9" s="14">
        <f>ROUNDUP(D9/'[16]CRONO - CONSULTORIA'!$C$5/A9,1)</f>
        <v>0.5</v>
      </c>
      <c r="F9" s="41"/>
      <c r="G9" s="151">
        <f t="shared" si="0"/>
        <v>0</v>
      </c>
      <c r="H9" s="150"/>
    </row>
    <row r="10" spans="1:8" x14ac:dyDescent="0.25">
      <c r="A10" s="11">
        <f>+VLOOKUP(B10,'[16]PERSONAL REQUERIDO'!$B$5:$H$30,6,FALSE)</f>
        <v>1</v>
      </c>
      <c r="B10" s="40" t="s">
        <v>16</v>
      </c>
      <c r="C10" s="11" t="s">
        <v>7</v>
      </c>
      <c r="D10" s="13">
        <f>+VLOOKUP(B10,'[16]PERSONAL REQUERIDO'!$B$5:$D$30,3,FALSE)</f>
        <v>11</v>
      </c>
      <c r="E10" s="14">
        <f>ROUNDUP(D10/'[16]CRONO - CONSULTORIA'!$C$5/A10,1)</f>
        <v>0.1</v>
      </c>
      <c r="F10" s="41"/>
      <c r="G10" s="151">
        <f t="shared" si="0"/>
        <v>0</v>
      </c>
      <c r="H10" s="150"/>
    </row>
    <row r="11" spans="1:8" x14ac:dyDescent="0.25">
      <c r="A11" s="11">
        <f>+VLOOKUP(B11,'[16]PERSONAL REQUERIDO'!$B$5:$H$30,6,FALSE)</f>
        <v>1</v>
      </c>
      <c r="B11" s="40" t="s">
        <v>17</v>
      </c>
      <c r="C11" s="11" t="s">
        <v>7</v>
      </c>
      <c r="D11" s="13">
        <f>+VLOOKUP(B11,'[16]PERSONAL REQUERIDO'!$B$5:$D$30,3,FALSE)</f>
        <v>44</v>
      </c>
      <c r="E11" s="14">
        <f>ROUNDUP(D11/'[16]CRONO - CONSULTORIA'!$C$5/A11,1)</f>
        <v>0.4</v>
      </c>
      <c r="F11" s="41"/>
      <c r="G11" s="151">
        <f t="shared" si="0"/>
        <v>0</v>
      </c>
      <c r="H11" s="150"/>
    </row>
    <row r="12" spans="1:8" x14ac:dyDescent="0.25">
      <c r="A12" s="11">
        <f>+VLOOKUP(B12,'[16]PERSONAL REQUERIDO'!$B$5:$H$30,6,FALSE)</f>
        <v>1</v>
      </c>
      <c r="B12" s="40" t="s">
        <v>19</v>
      </c>
      <c r="C12" s="11" t="s">
        <v>7</v>
      </c>
      <c r="D12" s="13">
        <f>+VLOOKUP(B12,'[16]PERSONAL REQUERIDO'!$B$5:$D$30,3,FALSE)</f>
        <v>48</v>
      </c>
      <c r="E12" s="14">
        <f>ROUNDUP(D12/'[16]CRONO - CONSULTORIA'!$C$5/A12,1)</f>
        <v>0.4</v>
      </c>
      <c r="F12" s="41"/>
      <c r="G12" s="151">
        <f t="shared" si="0"/>
        <v>0</v>
      </c>
      <c r="H12" s="150"/>
    </row>
    <row r="13" spans="1:8" x14ac:dyDescent="0.25">
      <c r="A13" s="11">
        <f>+VLOOKUP(B13,'[16]PERSONAL REQUERIDO'!$B$5:$H$30,6,FALSE)</f>
        <v>1</v>
      </c>
      <c r="B13" s="40" t="s">
        <v>20</v>
      </c>
      <c r="C13" s="11" t="s">
        <v>7</v>
      </c>
      <c r="D13" s="13">
        <f>+VLOOKUP(B13,'[16]PERSONAL REQUERIDO'!$B$5:$D$30,3,FALSE)</f>
        <v>56</v>
      </c>
      <c r="E13" s="14">
        <f>ROUNDUP(D13/'[16]CRONO - CONSULTORIA'!$C$5/A13,1)</f>
        <v>0.5</v>
      </c>
      <c r="F13" s="41"/>
      <c r="G13" s="151">
        <f t="shared" si="0"/>
        <v>0</v>
      </c>
      <c r="H13" s="150"/>
    </row>
    <row r="14" spans="1:8" x14ac:dyDescent="0.25">
      <c r="A14" s="11">
        <f>+VLOOKUP(B14,'[16]PERSONAL REQUERIDO'!$B$5:$H$30,6,FALSE)</f>
        <v>1</v>
      </c>
      <c r="B14" s="40" t="s">
        <v>21</v>
      </c>
      <c r="C14" s="11" t="s">
        <v>7</v>
      </c>
      <c r="D14" s="13">
        <f>+VLOOKUP(B14,'[16]PERSONAL REQUERIDO'!$B$5:$D$30,3,FALSE)</f>
        <v>25</v>
      </c>
      <c r="E14" s="14">
        <f>ROUNDUP(D14/'[16]CRONO - CONSULTORIA'!$C$5/A14,1)</f>
        <v>0.30000000000000004</v>
      </c>
      <c r="F14" s="41"/>
      <c r="G14" s="151">
        <f t="shared" si="0"/>
        <v>0</v>
      </c>
      <c r="H14" s="150"/>
    </row>
    <row r="15" spans="1:8" x14ac:dyDescent="0.25">
      <c r="A15" s="11">
        <f>+VLOOKUP(B15,'[16]PERSONAL REQUERIDO'!$B$5:$H$30,6,FALSE)</f>
        <v>1</v>
      </c>
      <c r="B15" s="40" t="s">
        <v>22</v>
      </c>
      <c r="C15" s="11" t="s">
        <v>7</v>
      </c>
      <c r="D15" s="13">
        <f>+VLOOKUP(B15,'[16]PERSONAL REQUERIDO'!$B$5:$D$30,3,FALSE)</f>
        <v>56</v>
      </c>
      <c r="E15" s="14">
        <f>ROUNDUP(D15/'[16]CRONO - CONSULTORIA'!$C$5/A15,1)</f>
        <v>0.5</v>
      </c>
      <c r="F15" s="41"/>
      <c r="G15" s="151">
        <f t="shared" si="0"/>
        <v>0</v>
      </c>
      <c r="H15" s="150"/>
    </row>
    <row r="16" spans="1:8" x14ac:dyDescent="0.25">
      <c r="A16" s="11">
        <v>1</v>
      </c>
      <c r="B16" s="40" t="s">
        <v>23</v>
      </c>
      <c r="C16" s="11" t="s">
        <v>7</v>
      </c>
      <c r="D16" s="13">
        <f>+VLOOKUP(B16,'[16]PERSONAL REQUERIDO'!$B$5:$D$30,3,FALSE)</f>
        <v>138</v>
      </c>
      <c r="E16" s="14">
        <f>ROUNDUP(D16/'[16]CRONO - CONSULTORIA'!$C$5/A16,1)</f>
        <v>1.2000000000000002</v>
      </c>
      <c r="F16" s="41"/>
      <c r="G16" s="151">
        <f t="shared" si="0"/>
        <v>0</v>
      </c>
      <c r="H16" s="150"/>
    </row>
    <row r="17" spans="1:8" x14ac:dyDescent="0.25">
      <c r="A17" s="7" t="s">
        <v>24</v>
      </c>
      <c r="B17" s="8"/>
      <c r="C17" s="8"/>
      <c r="D17" s="8"/>
      <c r="E17" s="16"/>
      <c r="F17" s="8"/>
      <c r="G17" s="8"/>
      <c r="H17" s="10"/>
    </row>
    <row r="18" spans="1:8" x14ac:dyDescent="0.25">
      <c r="A18" s="11">
        <f>+VLOOKUP(B18,'[16]PERSONAL REQUERIDO'!$B$5:$H$30,6,FALSE)</f>
        <v>1</v>
      </c>
      <c r="B18" s="40" t="s">
        <v>28</v>
      </c>
      <c r="C18" s="11" t="s">
        <v>7</v>
      </c>
      <c r="D18" s="13">
        <f>+VLOOKUP(B18,'[16]PERSONAL REQUERIDO'!$B$5:$D$30,3,FALSE)</f>
        <v>24</v>
      </c>
      <c r="E18" s="14">
        <f>+D18/'[16]CRONO - CONSULTORIA'!$C$5/A18</f>
        <v>0.2</v>
      </c>
      <c r="F18" s="41"/>
      <c r="G18" s="151">
        <f>+D18*F18</f>
        <v>0</v>
      </c>
      <c r="H18" s="150"/>
    </row>
    <row r="19" spans="1:8" x14ac:dyDescent="0.25">
      <c r="A19" s="7" t="s">
        <v>29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+VLOOKUP(B20,'[16]PERSONAL REQUERIDO'!$B$5:$H$30,6,FALSE)</f>
        <v>1</v>
      </c>
      <c r="B20" s="40" t="s">
        <v>30</v>
      </c>
      <c r="C20" s="11" t="s">
        <v>7</v>
      </c>
      <c r="D20" s="13">
        <f>+VLOOKUP(B20,'[16]PERSONAL REQUERIDO'!$B$5:$D$30,3,FALSE)</f>
        <v>51</v>
      </c>
      <c r="E20" s="14">
        <f>ROUNDUP(D20/'[16]CRONO - CONSULTORIA'!$C$5/A20,1)</f>
        <v>0.5</v>
      </c>
      <c r="F20" s="41"/>
      <c r="G20" s="151">
        <f>+D20*F20</f>
        <v>0</v>
      </c>
      <c r="H20" s="150"/>
    </row>
    <row r="21" spans="1:8" x14ac:dyDescent="0.25">
      <c r="A21" s="11">
        <f>+VLOOKUP(B21,'[16]PERSONAL REQUERIDO'!$B$5:$H$30,6,FALSE)</f>
        <v>1</v>
      </c>
      <c r="B21" s="40" t="s">
        <v>31</v>
      </c>
      <c r="C21" s="11" t="s">
        <v>7</v>
      </c>
      <c r="D21" s="13">
        <f>+VLOOKUP(B21,'[16]PERSONAL REQUERIDO'!$B$5:$D$30,3,FALSE)</f>
        <v>18</v>
      </c>
      <c r="E21" s="14">
        <f>+D21/'[16]CRONO - CONSULTORIA'!$C$5/A21</f>
        <v>0.15</v>
      </c>
      <c r="F21" s="41"/>
      <c r="G21" s="151">
        <f>+D21*F21</f>
        <v>0</v>
      </c>
      <c r="H21" s="150"/>
    </row>
    <row r="22" spans="1:8" x14ac:dyDescent="0.25">
      <c r="A22" s="11">
        <f>+VLOOKUP(B22,'[16]PERSONAL REQUERIDO'!$B$5:$H$30,6,FALSE)</f>
        <v>1</v>
      </c>
      <c r="B22" s="40" t="s">
        <v>32</v>
      </c>
      <c r="C22" s="11" t="s">
        <v>7</v>
      </c>
      <c r="D22" s="13">
        <f>+VLOOKUP(B22,'[16]PERSONAL REQUERIDO'!$B$5:$D$30,3,FALSE)</f>
        <v>18</v>
      </c>
      <c r="E22" s="14">
        <f>+D22/'[16]CRONO - CONSULTORIA'!$C$5/A22</f>
        <v>0.15</v>
      </c>
      <c r="F22" s="41"/>
      <c r="G22" s="151">
        <f>+D22*F22</f>
        <v>0</v>
      </c>
      <c r="H22" s="150"/>
    </row>
    <row r="23" spans="1:8" x14ac:dyDescent="0.25">
      <c r="A23" s="11">
        <v>1</v>
      </c>
      <c r="B23" s="40" t="s">
        <v>33</v>
      </c>
      <c r="C23" s="11" t="s">
        <v>7</v>
      </c>
      <c r="D23" s="13">
        <f>+VLOOKUP(B23,'[16]PERSONAL REQUERIDO'!$B$5:$D$30,3,FALSE)</f>
        <v>142</v>
      </c>
      <c r="E23" s="14">
        <f>ROUNDUP(D23/'[16]CRONO - CONSULTORIA'!$C$5/A23,1)</f>
        <v>1.2000000000000002</v>
      </c>
      <c r="F23" s="41"/>
      <c r="G23" s="151">
        <f>+D23*F23</f>
        <v>0</v>
      </c>
      <c r="H23" s="150"/>
    </row>
    <row r="24" spans="1:8" ht="13.15" customHeight="1" x14ac:dyDescent="0.25">
      <c r="A24" s="168" t="s">
        <v>51</v>
      </c>
      <c r="B24" s="169"/>
      <c r="C24" s="169"/>
      <c r="D24" s="169"/>
      <c r="E24" s="169"/>
      <c r="F24" s="170"/>
      <c r="G24" s="152">
        <f>SUM(G7:H23)</f>
        <v>0</v>
      </c>
      <c r="H24" s="153"/>
    </row>
    <row r="25" spans="1:8" ht="13.15" customHeight="1" x14ac:dyDescent="0.25">
      <c r="A25" s="154" t="s">
        <v>52</v>
      </c>
      <c r="B25" s="154"/>
      <c r="C25" s="154"/>
      <c r="D25" s="154"/>
      <c r="E25" s="154"/>
      <c r="F25" s="154"/>
      <c r="G25" s="155"/>
      <c r="H25" s="156"/>
    </row>
    <row r="26" spans="1:8" ht="13.15" customHeight="1" x14ac:dyDescent="0.25">
      <c r="A26" s="144" t="s">
        <v>53</v>
      </c>
      <c r="B26" s="145"/>
      <c r="C26" s="145"/>
      <c r="D26" s="145"/>
      <c r="E26" s="145"/>
      <c r="F26" s="145"/>
      <c r="G26" s="152">
        <f>+G24*G25</f>
        <v>0</v>
      </c>
      <c r="H26" s="153"/>
    </row>
    <row r="27" spans="1:8" ht="13.15" customHeight="1" x14ac:dyDescent="0.25">
      <c r="A27" s="264" t="s">
        <v>38</v>
      </c>
      <c r="B27" s="265"/>
      <c r="C27" s="265"/>
      <c r="D27" s="265"/>
      <c r="E27" s="265"/>
      <c r="F27" s="265"/>
      <c r="G27" s="265"/>
      <c r="H27" s="266"/>
    </row>
    <row r="28" spans="1:8" ht="26.45" customHeight="1" x14ac:dyDescent="0.25">
      <c r="A28" s="17" t="s">
        <v>1</v>
      </c>
      <c r="B28" s="17" t="s">
        <v>38</v>
      </c>
      <c r="C28" s="17" t="s">
        <v>2</v>
      </c>
      <c r="D28" s="17" t="s">
        <v>39</v>
      </c>
      <c r="E28" s="150" t="s">
        <v>63</v>
      </c>
      <c r="F28" s="150"/>
      <c r="G28" s="161" t="s">
        <v>169</v>
      </c>
      <c r="H28" s="162"/>
    </row>
    <row r="29" spans="1:8" ht="60" x14ac:dyDescent="0.25">
      <c r="A29" s="19">
        <v>1</v>
      </c>
      <c r="B29" s="20" t="s">
        <v>40</v>
      </c>
      <c r="C29" s="19" t="s">
        <v>41</v>
      </c>
      <c r="D29" s="19">
        <v>1</v>
      </c>
      <c r="E29" s="149"/>
      <c r="F29" s="150"/>
      <c r="G29" s="151">
        <f>+A29*D29*E29</f>
        <v>0</v>
      </c>
      <c r="H29" s="150"/>
    </row>
    <row r="30" spans="1:8" ht="24" x14ac:dyDescent="0.25">
      <c r="A30" s="19">
        <v>6</v>
      </c>
      <c r="B30" s="20" t="s">
        <v>42</v>
      </c>
      <c r="C30" s="19" t="s">
        <v>43</v>
      </c>
      <c r="D30" s="19">
        <v>1</v>
      </c>
      <c r="E30" s="149"/>
      <c r="F30" s="150"/>
      <c r="G30" s="151">
        <f>+A30*D30*E30</f>
        <v>0</v>
      </c>
      <c r="H30" s="150"/>
    </row>
    <row r="31" spans="1:8" x14ac:dyDescent="0.25">
      <c r="A31" s="19">
        <v>1</v>
      </c>
      <c r="B31" s="22" t="s">
        <v>183</v>
      </c>
      <c r="C31" s="19" t="s">
        <v>41</v>
      </c>
      <c r="D31" s="19">
        <v>1</v>
      </c>
      <c r="E31" s="149"/>
      <c r="F31" s="150"/>
      <c r="G31" s="151">
        <f t="shared" ref="G31:G35" si="1">+A31*D31*E31</f>
        <v>0</v>
      </c>
      <c r="H31" s="150"/>
    </row>
    <row r="32" spans="1:8" ht="36" x14ac:dyDescent="0.25">
      <c r="A32" s="19">
        <v>1</v>
      </c>
      <c r="B32" s="22" t="s">
        <v>45</v>
      </c>
      <c r="C32" s="19" t="s">
        <v>41</v>
      </c>
      <c r="D32" s="19">
        <v>1</v>
      </c>
      <c r="E32" s="149"/>
      <c r="F32" s="150"/>
      <c r="G32" s="151">
        <f t="shared" si="1"/>
        <v>0</v>
      </c>
      <c r="H32" s="150"/>
    </row>
    <row r="33" spans="1:10" ht="36" x14ac:dyDescent="0.25">
      <c r="A33" s="19">
        <v>1</v>
      </c>
      <c r="B33" s="22" t="s">
        <v>46</v>
      </c>
      <c r="C33" s="19" t="s">
        <v>41</v>
      </c>
      <c r="D33" s="19">
        <v>1</v>
      </c>
      <c r="E33" s="149"/>
      <c r="F33" s="150"/>
      <c r="G33" s="151">
        <f t="shared" si="1"/>
        <v>0</v>
      </c>
      <c r="H33" s="150"/>
    </row>
    <row r="34" spans="1:10" ht="36" x14ac:dyDescent="0.25">
      <c r="A34" s="19">
        <v>1</v>
      </c>
      <c r="B34" s="22" t="s">
        <v>47</v>
      </c>
      <c r="C34" s="23" t="s">
        <v>41</v>
      </c>
      <c r="D34" s="19">
        <v>1</v>
      </c>
      <c r="E34" s="149"/>
      <c r="F34" s="150"/>
      <c r="G34" s="151">
        <f t="shared" si="1"/>
        <v>0</v>
      </c>
      <c r="H34" s="150"/>
    </row>
    <row r="35" spans="1:10" ht="36" x14ac:dyDescent="0.25">
      <c r="A35" s="19">
        <v>1</v>
      </c>
      <c r="B35" s="20" t="s">
        <v>48</v>
      </c>
      <c r="C35" s="19" t="s">
        <v>41</v>
      </c>
      <c r="D35" s="19">
        <v>1</v>
      </c>
      <c r="E35" s="149"/>
      <c r="F35" s="150"/>
      <c r="G35" s="151">
        <f t="shared" si="1"/>
        <v>0</v>
      </c>
      <c r="H35" s="150"/>
    </row>
    <row r="36" spans="1:10" x14ac:dyDescent="0.25">
      <c r="A36" s="144" t="s">
        <v>55</v>
      </c>
      <c r="B36" s="145"/>
      <c r="C36" s="145"/>
      <c r="D36" s="145"/>
      <c r="E36" s="145"/>
      <c r="F36" s="146"/>
      <c r="G36" s="152">
        <f>SUM(G29:H35)</f>
        <v>0</v>
      </c>
      <c r="H36" s="153"/>
    </row>
    <row r="37" spans="1:10" x14ac:dyDescent="0.25">
      <c r="A37" s="154" t="s">
        <v>52</v>
      </c>
      <c r="B37" s="154"/>
      <c r="C37" s="154"/>
      <c r="D37" s="154"/>
      <c r="E37" s="154"/>
      <c r="F37" s="154"/>
      <c r="G37" s="155"/>
      <c r="H37" s="156"/>
    </row>
    <row r="38" spans="1:10" x14ac:dyDescent="0.25">
      <c r="A38" s="144" t="s">
        <v>56</v>
      </c>
      <c r="B38" s="145"/>
      <c r="C38" s="145"/>
      <c r="D38" s="145"/>
      <c r="E38" s="145"/>
      <c r="F38" s="145"/>
      <c r="G38" s="152">
        <f>+G36*G37</f>
        <v>0</v>
      </c>
      <c r="H38" s="153"/>
    </row>
    <row r="39" spans="1:10" x14ac:dyDescent="0.25">
      <c r="A39" s="144" t="s">
        <v>49</v>
      </c>
      <c r="B39" s="145"/>
      <c r="C39" s="145"/>
      <c r="D39" s="145"/>
      <c r="E39" s="145"/>
      <c r="F39" s="145"/>
      <c r="G39" s="145"/>
      <c r="H39" s="146"/>
    </row>
    <row r="40" spans="1:10" x14ac:dyDescent="0.25">
      <c r="A40" s="144" t="s">
        <v>68</v>
      </c>
      <c r="B40" s="145"/>
      <c r="C40" s="145"/>
      <c r="D40" s="145"/>
      <c r="E40" s="145"/>
      <c r="F40" s="146"/>
      <c r="G40" s="152">
        <f>+G26+G38</f>
        <v>0</v>
      </c>
      <c r="H40" s="153"/>
      <c r="I40" s="112"/>
    </row>
    <row r="41" spans="1:10" x14ac:dyDescent="0.25">
      <c r="A41" s="144" t="s">
        <v>82</v>
      </c>
      <c r="B41" s="145"/>
      <c r="C41" s="145"/>
      <c r="D41" s="145"/>
      <c r="E41" s="145"/>
      <c r="F41" s="146"/>
      <c r="G41" s="152" t="e">
        <f>G40*xx%</f>
        <v>#NAME?</v>
      </c>
      <c r="H41" s="153"/>
      <c r="I41" s="113"/>
    </row>
    <row r="42" spans="1:10" x14ac:dyDescent="0.25">
      <c r="A42" s="144" t="s">
        <v>83</v>
      </c>
      <c r="B42" s="145"/>
      <c r="C42" s="145"/>
      <c r="D42" s="145"/>
      <c r="E42" s="145"/>
      <c r="F42" s="146"/>
      <c r="G42" s="152" t="e">
        <f>G40*xx%</f>
        <v>#NAME?</v>
      </c>
      <c r="H42" s="153"/>
    </row>
    <row r="43" spans="1:10" x14ac:dyDescent="0.25">
      <c r="A43" s="144" t="s">
        <v>69</v>
      </c>
      <c r="B43" s="145"/>
      <c r="C43" s="145"/>
      <c r="D43" s="145"/>
      <c r="E43" s="145"/>
      <c r="F43" s="146"/>
      <c r="G43" s="152" t="e">
        <f>G42+G40+G41</f>
        <v>#NAME?</v>
      </c>
      <c r="H43" s="153"/>
      <c r="I43" s="113"/>
    </row>
    <row r="44" spans="1:10" x14ac:dyDescent="0.25">
      <c r="A44" s="144" t="s">
        <v>60</v>
      </c>
      <c r="B44" s="145"/>
      <c r="C44" s="145"/>
      <c r="D44" s="145"/>
      <c r="E44" s="145"/>
      <c r="F44" s="146"/>
      <c r="G44" s="152" t="e">
        <f>G43*19%</f>
        <v>#NAME?</v>
      </c>
      <c r="H44" s="153"/>
      <c r="I44" s="113"/>
    </row>
    <row r="45" spans="1:10" x14ac:dyDescent="0.25">
      <c r="A45" s="144" t="s">
        <v>62</v>
      </c>
      <c r="B45" s="145"/>
      <c r="C45" s="145"/>
      <c r="D45" s="145"/>
      <c r="E45" s="145"/>
      <c r="F45" s="146"/>
      <c r="G45" s="152" t="e">
        <f>+G43*G44</f>
        <v>#NAME?</v>
      </c>
      <c r="H45" s="153"/>
      <c r="I45" s="114"/>
      <c r="J45" s="113"/>
    </row>
  </sheetData>
  <mergeCells count="61">
    <mergeCell ref="A44:F44"/>
    <mergeCell ref="G44:H44"/>
    <mergeCell ref="A45:F45"/>
    <mergeCell ref="G45:H45"/>
    <mergeCell ref="A41:F41"/>
    <mergeCell ref="G41:H41"/>
    <mergeCell ref="A42:F42"/>
    <mergeCell ref="G42:H42"/>
    <mergeCell ref="A43:F43"/>
    <mergeCell ref="G43:H43"/>
    <mergeCell ref="A40:F40"/>
    <mergeCell ref="G40:H40"/>
    <mergeCell ref="E34:F34"/>
    <mergeCell ref="G34:H34"/>
    <mergeCell ref="E35:F35"/>
    <mergeCell ref="G35:H35"/>
    <mergeCell ref="A36:F36"/>
    <mergeCell ref="G36:H36"/>
    <mergeCell ref="A37:F37"/>
    <mergeCell ref="G37:H37"/>
    <mergeCell ref="A38:F38"/>
    <mergeCell ref="G38:H38"/>
    <mergeCell ref="A39:H39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A25:F25"/>
    <mergeCell ref="G25:H25"/>
    <mergeCell ref="A26:F26"/>
    <mergeCell ref="G26:H26"/>
    <mergeCell ref="A27:H27"/>
    <mergeCell ref="A24:F24"/>
    <mergeCell ref="G24:H24"/>
    <mergeCell ref="G18:H18"/>
    <mergeCell ref="G20:H20"/>
    <mergeCell ref="G21:H21"/>
    <mergeCell ref="G22:H22"/>
    <mergeCell ref="G13:H13"/>
    <mergeCell ref="G14:H14"/>
    <mergeCell ref="G15:H15"/>
    <mergeCell ref="G16:H16"/>
    <mergeCell ref="G23:H23"/>
    <mergeCell ref="G11:H11"/>
    <mergeCell ref="A4:H4"/>
    <mergeCell ref="G5:H5"/>
    <mergeCell ref="G7:H7"/>
    <mergeCell ref="G12:H12"/>
    <mergeCell ref="A1:H2"/>
    <mergeCell ref="A3:F3"/>
    <mergeCell ref="G8:H8"/>
    <mergeCell ref="G9:H9"/>
    <mergeCell ref="G10:H10"/>
  </mergeCells>
  <pageMargins left="0.7" right="0.7" top="0.75" bottom="0.75" header="0.3" footer="0.3"/>
  <pageSetup scale="6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37" zoomScale="60" zoomScaleNormal="60" workbookViewId="0">
      <selection activeCell="N18" sqref="N18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187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186</v>
      </c>
      <c r="B3" s="145"/>
      <c r="C3" s="145"/>
      <c r="D3" s="145"/>
      <c r="E3" s="145"/>
      <c r="F3" s="146"/>
      <c r="G3" s="17" t="s">
        <v>0</v>
      </c>
      <c r="H3" s="18" t="str">
        <f>(ROUND('[17]CRONO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+VLOOKUP(B7,'[17]PERSONAL REQUERIDO'!$B$5:$H$30,6,FALSE)</f>
        <v>1</v>
      </c>
      <c r="B7" s="40" t="s">
        <v>12</v>
      </c>
      <c r="C7" s="11" t="s">
        <v>7</v>
      </c>
      <c r="D7" s="13">
        <f>+VLOOKUP(B7,'[17]PERSONAL REQUERIDO'!$B$5:$D$30,3,FALSE)</f>
        <v>47</v>
      </c>
      <c r="E7" s="108">
        <f>ROUNDUP(D7/'[17]CRONO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+VLOOKUP(B8,'[17]PERSONAL REQUERIDO'!$B$5:$H$30,6,FALSE)</f>
        <v>1</v>
      </c>
      <c r="B8" s="40" t="s">
        <v>13</v>
      </c>
      <c r="C8" s="11" t="s">
        <v>7</v>
      </c>
      <c r="D8" s="13">
        <f>+VLOOKUP(B8,'[17]PERSONAL REQUERIDO'!$B$5:$D$30,3,FALSE)</f>
        <v>20</v>
      </c>
      <c r="E8" s="108">
        <f>ROUNDUP(D8/'[17]CRONO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+VLOOKUP(B9,'[17]PERSONAL REQUERIDO'!$B$5:$H$30,6,FALSE)</f>
        <v>1</v>
      </c>
      <c r="B9" s="40" t="s">
        <v>14</v>
      </c>
      <c r="C9" s="11" t="s">
        <v>7</v>
      </c>
      <c r="D9" s="13">
        <f>+VLOOKUP(B9,'[17]PERSONAL REQUERIDO'!$B$5:$D$30,3,FALSE)</f>
        <v>10</v>
      </c>
      <c r="E9" s="108">
        <f>ROUNDUP(D9/'[17]CRONO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+VLOOKUP(B10,'[17]PERSONAL REQUERIDO'!$B$5:$H$30,6,FALSE)</f>
        <v>1</v>
      </c>
      <c r="B10" s="40" t="s">
        <v>15</v>
      </c>
      <c r="C10" s="11" t="s">
        <v>7</v>
      </c>
      <c r="D10" s="13">
        <v>0</v>
      </c>
      <c r="E10" s="108">
        <f>ROUNDUP(D10/'[17]CRONO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+VLOOKUP(B11,'[17]PERSONAL REQUERIDO'!$B$5:$H$30,6,FALSE)</f>
        <v>1</v>
      </c>
      <c r="B11" s="40" t="s">
        <v>16</v>
      </c>
      <c r="C11" s="11" t="s">
        <v>7</v>
      </c>
      <c r="D11" s="13">
        <f>+VLOOKUP(B11,'[17]PERSONAL REQUERIDO'!$B$5:$D$30,3,FALSE)</f>
        <v>4</v>
      </c>
      <c r="E11" s="108">
        <f>ROUNDUP(D11/'[17]CRONO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+VLOOKUP(B12,'[17]PERSONAL REQUERIDO'!$B$5:$H$30,6,FALSE)</f>
        <v>1</v>
      </c>
      <c r="B12" s="40" t="s">
        <v>17</v>
      </c>
      <c r="C12" s="11" t="s">
        <v>7</v>
      </c>
      <c r="D12" s="13">
        <f>+VLOOKUP(B12,'[17]PERSONAL REQUERIDO'!$B$5:$D$30,3,FALSE)</f>
        <v>8</v>
      </c>
      <c r="E12" s="108">
        <f>ROUNDUP(D12/'[17]CRONO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+VLOOKUP(B13,'[17]PERSONAL REQUERIDO'!$B$5:$H$30,6,FALSE)</f>
        <v>1</v>
      </c>
      <c r="B13" s="40" t="s">
        <v>18</v>
      </c>
      <c r="C13" s="11" t="s">
        <v>7</v>
      </c>
      <c r="D13" s="13">
        <v>0</v>
      </c>
      <c r="E13" s="108">
        <f>ROUNDUP(D13/'[17]CRONO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+VLOOKUP(B14,'[17]PERSONAL REQUERIDO'!$B$5:$H$30,6,FALSE)</f>
        <v>1</v>
      </c>
      <c r="B14" s="40" t="s">
        <v>19</v>
      </c>
      <c r="C14" s="11" t="s">
        <v>7</v>
      </c>
      <c r="D14" s="13">
        <f>+VLOOKUP(B14,'[17]PERSONAL REQUERIDO'!$B$5:$D$30,3,FALSE)</f>
        <v>10</v>
      </c>
      <c r="E14" s="108">
        <f>ROUNDUP(D14/'[17]CRONO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+VLOOKUP(B15,'[17]PERSONAL REQUERIDO'!$B$5:$H$30,6,FALSE)</f>
        <v>1</v>
      </c>
      <c r="B15" s="40" t="s">
        <v>20</v>
      </c>
      <c r="C15" s="11" t="s">
        <v>7</v>
      </c>
      <c r="D15" s="13">
        <f>+VLOOKUP(B15,'[17]PERSONAL REQUERIDO'!$B$5:$D$30,3,FALSE)</f>
        <v>11</v>
      </c>
      <c r="E15" s="108">
        <f>ROUNDUP(D15/'[17]CRONO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+VLOOKUP(B16,'[17]PERSONAL REQUERIDO'!$B$5:$H$30,6,FALSE)</f>
        <v>1</v>
      </c>
      <c r="B16" s="40" t="s">
        <v>21</v>
      </c>
      <c r="C16" s="11" t="s">
        <v>7</v>
      </c>
      <c r="D16" s="13">
        <f>+VLOOKUP(B16,'[17]PERSONAL REQUERIDO'!$B$5:$D$30,3,FALSE)</f>
        <v>5</v>
      </c>
      <c r="E16" s="108">
        <f>ROUNDUP(D16/'[17]CRONO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+VLOOKUP(B17,'[17]PERSONAL REQUERIDO'!$B$5:$H$30,6,FALSE)</f>
        <v>1</v>
      </c>
      <c r="B17" s="40" t="s">
        <v>22</v>
      </c>
      <c r="C17" s="11" t="s">
        <v>7</v>
      </c>
      <c r="D17" s="13">
        <f>+VLOOKUP(B17,'[17]PERSONAL REQUERIDO'!$B$5:$D$30,3,FALSE)</f>
        <v>12</v>
      </c>
      <c r="E17" s="108">
        <f>ROUNDUP(D17/'[17]CRONO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+VLOOKUP(B18,'[17]PERSONAL REQUERIDO'!$B$5:$H$30,6,FALSE)</f>
        <v>1</v>
      </c>
      <c r="B18" s="40" t="s">
        <v>23</v>
      </c>
      <c r="C18" s="11" t="s">
        <v>7</v>
      </c>
      <c r="D18" s="13">
        <f>+VLOOKUP(B18,'[17]PERSONAL REQUERIDO'!$B$5:$D$30,3,FALSE)</f>
        <v>28</v>
      </c>
      <c r="E18" s="108">
        <f>ROUNDUP(D18/'[17]CRONO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8"/>
      <c r="F19" s="8"/>
      <c r="G19" s="8"/>
      <c r="H19" s="10"/>
    </row>
    <row r="20" spans="1:8" x14ac:dyDescent="0.25">
      <c r="A20" s="11">
        <f>+VLOOKUP(B20,'[17]PERSONAL REQUERIDO'!$B$5:$H$30,6,FALSE)</f>
        <v>1</v>
      </c>
      <c r="B20" s="40" t="s">
        <v>25</v>
      </c>
      <c r="C20" s="11" t="s">
        <v>7</v>
      </c>
      <c r="D20" s="13">
        <f>+VLOOKUP(B20,'[17]PERSONAL REQUERIDO'!$B$5:$D$30,3,FALSE)</f>
        <v>3</v>
      </c>
      <c r="E20" s="108">
        <f>+D20/'[17]CRONO - CONSULTORIA'!$C$5/A20</f>
        <v>0.05</v>
      </c>
      <c r="F20" s="41"/>
      <c r="G20" s="151"/>
      <c r="H20" s="150"/>
    </row>
    <row r="21" spans="1:8" x14ac:dyDescent="0.25">
      <c r="A21" s="11">
        <f>+VLOOKUP(B21,'[17]PERSONAL REQUERIDO'!$B$5:$H$30,6,FALSE)</f>
        <v>1</v>
      </c>
      <c r="B21" s="40" t="s">
        <v>28</v>
      </c>
      <c r="C21" s="11" t="s">
        <v>7</v>
      </c>
      <c r="D21" s="13">
        <f>+VLOOKUP(B21,'[17]PERSONAL REQUERIDO'!$B$5:$D$30,3,FALSE)</f>
        <v>12</v>
      </c>
      <c r="E21" s="108">
        <f>+D21/'[17]CRONO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8"/>
      <c r="F22" s="8"/>
      <c r="G22" s="8"/>
      <c r="H22" s="10"/>
    </row>
    <row r="23" spans="1:8" x14ac:dyDescent="0.25">
      <c r="A23" s="11">
        <f>+VLOOKUP(B23,'[17]PERSONAL REQUERIDO'!$B$5:$H$30,6,FALSE)</f>
        <v>1</v>
      </c>
      <c r="B23" s="40" t="s">
        <v>30</v>
      </c>
      <c r="C23" s="11" t="s">
        <v>7</v>
      </c>
      <c r="D23" s="13">
        <f>+VLOOKUP(B23,'[17]PERSONAL REQUERIDO'!$B$5:$D$30,3,FALSE)</f>
        <v>10</v>
      </c>
      <c r="E23" s="108">
        <f>ROUNDUP(D23/'[17]CRONO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+VLOOKUP(B24,'[17]PERSONAL REQUERIDO'!$B$5:$H$30,6,FALSE)</f>
        <v>1</v>
      </c>
      <c r="B24" s="40" t="s">
        <v>31</v>
      </c>
      <c r="C24" s="11" t="s">
        <v>7</v>
      </c>
      <c r="D24" s="13">
        <f>+VLOOKUP(B24,'[17]PERSONAL REQUERIDO'!$B$5:$D$30,3,FALSE)</f>
        <v>4</v>
      </c>
      <c r="E24" s="108">
        <f>+D24/'[17]CRONO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+VLOOKUP(B25,'[17]PERSONAL REQUERIDO'!$B$5:$H$30,6,FALSE)</f>
        <v>1</v>
      </c>
      <c r="B25" s="40" t="s">
        <v>32</v>
      </c>
      <c r="C25" s="11" t="s">
        <v>7</v>
      </c>
      <c r="D25" s="13">
        <f>+VLOOKUP(B25,'[17]PERSONAL REQUERIDO'!$B$5:$D$30,3,FALSE)</f>
        <v>4</v>
      </c>
      <c r="E25" s="108">
        <f>+D25/'[17]CRONO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+VLOOKUP(B26,'[17]PERSONAL REQUERIDO'!$B$5:$H$30,6,FALSE)</f>
        <v>1</v>
      </c>
      <c r="B26" s="40" t="s">
        <v>33</v>
      </c>
      <c r="C26" s="11" t="s">
        <v>7</v>
      </c>
      <c r="D26" s="13">
        <f>+VLOOKUP(B26,'[17]PERSONAL REQUERIDO'!$B$5:$D$30,3,FALSE)</f>
        <v>29</v>
      </c>
      <c r="E26" s="108">
        <f>ROUNDUP(D26/'[17]CRONO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+VLOOKUP(B27,'[17]PERSONAL REQUERIDO'!$B$5:$H$30,6,FALSE)</f>
        <v>1</v>
      </c>
      <c r="B27" s="40" t="s">
        <v>34</v>
      </c>
      <c r="C27" s="11" t="s">
        <v>7</v>
      </c>
      <c r="D27" s="13">
        <v>0</v>
      </c>
      <c r="E27" s="108">
        <f>ROUNDUP(D27/'[17]CRONO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51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26" t="s">
        <v>38</v>
      </c>
      <c r="B31" s="226"/>
      <c r="C31" s="226"/>
      <c r="D31" s="226"/>
      <c r="E31" s="226"/>
      <c r="F31" s="226"/>
      <c r="G31" s="226"/>
      <c r="H31" s="226"/>
    </row>
    <row r="32" spans="1:8" ht="26.45" customHeight="1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171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82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8" zoomScale="60" zoomScaleNormal="60" workbookViewId="0">
      <selection activeCell="N26" sqref="N26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ht="31.9" customHeight="1" x14ac:dyDescent="0.25">
      <c r="A1" s="176" t="s">
        <v>188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189</v>
      </c>
      <c r="B3" s="145"/>
      <c r="C3" s="145"/>
      <c r="D3" s="145"/>
      <c r="E3" s="145"/>
      <c r="F3" s="146"/>
      <c r="G3" s="17" t="s">
        <v>0</v>
      </c>
      <c r="H3" s="18" t="str">
        <f>(ROUND('[18]CRONO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174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+VLOOKUP(B7,'[18]PERSONAL REQUERIDO'!$B$5:$H$30,6,FALSE)</f>
        <v>1</v>
      </c>
      <c r="B7" s="40" t="s">
        <v>12</v>
      </c>
      <c r="C7" s="11" t="s">
        <v>7</v>
      </c>
      <c r="D7" s="13">
        <f>+VLOOKUP(B7,'[18]PERSONAL REQUERIDO'!$B$5:$D$30,3,FALSE)</f>
        <v>47</v>
      </c>
      <c r="E7" s="14">
        <f>ROUNDUP(D7/'[18]CRONO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+VLOOKUP(B8,'[18]PERSONAL REQUERIDO'!$B$5:$H$30,6,FALSE)</f>
        <v>1</v>
      </c>
      <c r="B8" s="40" t="s">
        <v>13</v>
      </c>
      <c r="C8" s="11" t="s">
        <v>7</v>
      </c>
      <c r="D8" s="13">
        <f>+VLOOKUP(B8,'[18]PERSONAL REQUERIDO'!$B$5:$D$30,3,FALSE)</f>
        <v>20</v>
      </c>
      <c r="E8" s="14">
        <f>ROUNDUP(D8/'[18]CRONO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+VLOOKUP(B9,'[18]PERSONAL REQUERIDO'!$B$5:$H$30,6,FALSE)</f>
        <v>1</v>
      </c>
      <c r="B9" s="40" t="s">
        <v>14</v>
      </c>
      <c r="C9" s="11" t="s">
        <v>7</v>
      </c>
      <c r="D9" s="13">
        <f>+VLOOKUP(B9,'[18]PERSONAL REQUERIDO'!$B$5:$D$30,3,FALSE)</f>
        <v>10</v>
      </c>
      <c r="E9" s="14">
        <f>ROUNDUP(D9/'[18]CRONO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+VLOOKUP(B10,'[18]PERSONAL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ROUNDUP(D10/'[18]CRONO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+VLOOKUP(B11,'[18]PERSONAL REQUERIDO'!$B$5:$H$30,6,FALSE)</f>
        <v>1</v>
      </c>
      <c r="B11" s="40" t="s">
        <v>16</v>
      </c>
      <c r="C11" s="11" t="s">
        <v>7</v>
      </c>
      <c r="D11" s="13">
        <f>+VLOOKUP(B11,'[18]PERSONAL REQUERIDO'!$B$5:$D$30,3,FALSE)</f>
        <v>4</v>
      </c>
      <c r="E11" s="14">
        <f>ROUNDUP(D11/'[18]CRONO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+VLOOKUP(B12,'[18]PERSONAL REQUERIDO'!$B$5:$H$30,6,FALSE)</f>
        <v>1</v>
      </c>
      <c r="B12" s="40" t="s">
        <v>17</v>
      </c>
      <c r="C12" s="11" t="s">
        <v>7</v>
      </c>
      <c r="D12" s="13">
        <f>+VLOOKUP(B12,'[18]PERSONAL REQUERIDO'!$B$5:$D$30,3,FALSE)</f>
        <v>8</v>
      </c>
      <c r="E12" s="14">
        <f>ROUNDUP(D12/'[18]CRONO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+VLOOKUP(B13,'[18]PERSONAL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ROUNDUP(D13/'[18]CRONO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+VLOOKUP(B14,'[18]PERSONAL REQUERIDO'!$B$5:$H$30,6,FALSE)</f>
        <v>1</v>
      </c>
      <c r="B14" s="40" t="s">
        <v>19</v>
      </c>
      <c r="C14" s="11" t="s">
        <v>7</v>
      </c>
      <c r="D14" s="13">
        <f>+VLOOKUP(B14,'[18]PERSONAL REQUERIDO'!$B$5:$D$30,3,FALSE)</f>
        <v>10</v>
      </c>
      <c r="E14" s="14">
        <f>ROUNDUP(D14/'[18]CRONO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+VLOOKUP(B15,'[18]PERSONAL REQUERIDO'!$B$5:$H$30,6,FALSE)</f>
        <v>1</v>
      </c>
      <c r="B15" s="40" t="s">
        <v>20</v>
      </c>
      <c r="C15" s="11" t="s">
        <v>7</v>
      </c>
      <c r="D15" s="13">
        <f>+VLOOKUP(B15,'[18]PERSONAL REQUERIDO'!$B$5:$D$30,3,FALSE)</f>
        <v>11</v>
      </c>
      <c r="E15" s="14">
        <f>ROUNDUP(D15/'[18]CRONO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+VLOOKUP(B16,'[18]PERSONAL REQUERIDO'!$B$5:$H$30,6,FALSE)</f>
        <v>1</v>
      </c>
      <c r="B16" s="40" t="s">
        <v>21</v>
      </c>
      <c r="C16" s="11" t="s">
        <v>7</v>
      </c>
      <c r="D16" s="13">
        <f>+VLOOKUP(B16,'[18]PERSONAL REQUERIDO'!$B$5:$D$30,3,FALSE)</f>
        <v>5</v>
      </c>
      <c r="E16" s="14">
        <f>ROUNDUP(D16/'[18]CRONO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+VLOOKUP(B17,'[18]PERSONAL REQUERIDO'!$B$5:$H$30,6,FALSE)</f>
        <v>1</v>
      </c>
      <c r="B17" s="40" t="s">
        <v>22</v>
      </c>
      <c r="C17" s="11" t="s">
        <v>7</v>
      </c>
      <c r="D17" s="13">
        <f>+VLOOKUP(B17,'[18]PERSONAL REQUERIDO'!$B$5:$D$30,3,FALSE)</f>
        <v>12</v>
      </c>
      <c r="E17" s="14">
        <f>ROUNDUP(D17/'[18]CRONO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+VLOOKUP(B18,'[18]PERSONAL REQUERIDO'!$B$5:$H$30,6,FALSE)</f>
        <v>1</v>
      </c>
      <c r="B18" s="40" t="s">
        <v>23</v>
      </c>
      <c r="C18" s="11" t="s">
        <v>7</v>
      </c>
      <c r="D18" s="13">
        <f>+VLOOKUP(B18,'[18]PERSONAL REQUERIDO'!$B$5:$D$30,3,FALSE)</f>
        <v>28</v>
      </c>
      <c r="E18" s="14">
        <f>ROUNDUP(D18/'[18]CRONO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+VLOOKUP(B20,'[18]PERSONAL REQUERIDO'!$B$5:$H$30,6,FALSE)</f>
        <v>1</v>
      </c>
      <c r="B20" s="40" t="s">
        <v>25</v>
      </c>
      <c r="C20" s="11" t="s">
        <v>7</v>
      </c>
      <c r="D20" s="13">
        <f>+VLOOKUP(B20,'[18]PERSONAL REQUERIDO'!$B$5:$D$30,3,FALSE)</f>
        <v>3</v>
      </c>
      <c r="E20" s="14">
        <f>+D20/'[18]CRONO - CONSULTORIA'!$C$5/A20</f>
        <v>0.05</v>
      </c>
      <c r="F20" s="41"/>
      <c r="G20" s="151"/>
      <c r="H20" s="150"/>
    </row>
    <row r="21" spans="1:8" x14ac:dyDescent="0.25">
      <c r="A21" s="11">
        <f>+VLOOKUP(B21,'[18]PERSONAL REQUERIDO'!$B$5:$H$30,6,FALSE)</f>
        <v>1</v>
      </c>
      <c r="B21" s="40" t="s">
        <v>28</v>
      </c>
      <c r="C21" s="11" t="s">
        <v>7</v>
      </c>
      <c r="D21" s="13">
        <f>+VLOOKUP(B21,'[18]PERSONAL REQUERIDO'!$B$5:$D$30,3,FALSE)</f>
        <v>12</v>
      </c>
      <c r="E21" s="14">
        <f>+D21/'[18]CRONO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+VLOOKUP(B23,'[18]PERSONAL REQUERIDO'!$B$5:$H$30,6,FALSE)</f>
        <v>1</v>
      </c>
      <c r="B23" s="40" t="s">
        <v>30</v>
      </c>
      <c r="C23" s="11" t="s">
        <v>7</v>
      </c>
      <c r="D23" s="13">
        <f>+VLOOKUP(B23,'[18]PERSONAL REQUERIDO'!$B$5:$D$30,3,FALSE)</f>
        <v>10</v>
      </c>
      <c r="E23" s="14">
        <f>ROUNDUP(D23/'[18]CRONO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+VLOOKUP(B24,'[18]PERSONAL REQUERIDO'!$B$5:$H$30,6,FALSE)</f>
        <v>1</v>
      </c>
      <c r="B24" s="40" t="s">
        <v>31</v>
      </c>
      <c r="C24" s="11" t="s">
        <v>7</v>
      </c>
      <c r="D24" s="13">
        <f>+VLOOKUP(B24,'[18]PERSONAL REQUERIDO'!$B$5:$D$30,3,FALSE)</f>
        <v>4</v>
      </c>
      <c r="E24" s="14">
        <f>+D24/'[18]CRONO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+VLOOKUP(B25,'[18]PERSONAL REQUERIDO'!$B$5:$H$30,6,FALSE)</f>
        <v>1</v>
      </c>
      <c r="B25" s="40" t="s">
        <v>32</v>
      </c>
      <c r="C25" s="11" t="s">
        <v>7</v>
      </c>
      <c r="D25" s="13">
        <f>+VLOOKUP(B25,'[18]PERSONAL REQUERIDO'!$B$5:$D$30,3,FALSE)</f>
        <v>4</v>
      </c>
      <c r="E25" s="14">
        <f>+D25/'[18]CRONO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+VLOOKUP(B26,'[18]PERSONAL REQUERIDO'!$B$5:$H$30,6,FALSE)</f>
        <v>1</v>
      </c>
      <c r="B26" s="40" t="s">
        <v>33</v>
      </c>
      <c r="C26" s="11" t="s">
        <v>7</v>
      </c>
      <c r="D26" s="13">
        <f>+VLOOKUP(B26,'[18]PERSONAL REQUERIDO'!$B$5:$D$30,3,FALSE)</f>
        <v>29</v>
      </c>
      <c r="E26" s="14">
        <f>ROUNDUP(D26/'[18]CRONO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+VLOOKUP(B27,'[18]PERSONAL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ROUNDUP(D27/'[18]CRONO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64" t="s">
        <v>38</v>
      </c>
      <c r="B31" s="265"/>
      <c r="C31" s="265"/>
      <c r="D31" s="265"/>
      <c r="E31" s="265"/>
      <c r="F31" s="265"/>
      <c r="G31" s="265"/>
      <c r="H31" s="266"/>
    </row>
    <row r="32" spans="1:8" ht="26.45" customHeight="1" x14ac:dyDescent="0.25">
      <c r="A32" s="17" t="s">
        <v>1</v>
      </c>
      <c r="B32" s="17" t="s">
        <v>38</v>
      </c>
      <c r="C32" s="17" t="s">
        <v>2</v>
      </c>
      <c r="D32" s="17" t="s">
        <v>39</v>
      </c>
      <c r="E32" s="150" t="s">
        <v>63</v>
      </c>
      <c r="F32" s="150"/>
      <c r="G32" s="161" t="s">
        <v>54</v>
      </c>
      <c r="H32" s="162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G47*19%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5" zoomScale="60" zoomScaleNormal="60" workbookViewId="0">
      <selection activeCell="O19" sqref="O19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8.7109375" style="1" bestFit="1" customWidth="1"/>
    <col min="4" max="5" width="17.42578125" style="1" customWidth="1"/>
    <col min="6" max="6" width="15" style="1" bestFit="1" customWidth="1"/>
    <col min="7" max="7" width="12.28515625" style="1" customWidth="1"/>
    <col min="8" max="8" width="10.140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176" t="s">
        <v>190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191</v>
      </c>
      <c r="B3" s="145"/>
      <c r="C3" s="145"/>
      <c r="D3" s="145"/>
      <c r="E3" s="145"/>
      <c r="F3" s="146"/>
      <c r="G3" s="110" t="s">
        <v>0</v>
      </c>
      <c r="H3" s="18" t="str">
        <f>(ROUND('[18]CRONO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+VLOOKUP(B7,'[18]PERSONAL REQUERIDO'!$B$5:$H$30,6,FALSE)</f>
        <v>1</v>
      </c>
      <c r="B7" s="12" t="s">
        <v>12</v>
      </c>
      <c r="C7" s="11" t="s">
        <v>7</v>
      </c>
      <c r="D7" s="13">
        <f>+VLOOKUP(B7,'[18]PERSONAL REQUERIDO'!$B$5:$D$30,3,FALSE)</f>
        <v>47</v>
      </c>
      <c r="E7" s="14">
        <f>ROUNDUP(D7/'[18]CRONO - CONSULTORIA'!$C$5/A7,2)</f>
        <v>0.79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+VLOOKUP(B8,'[18]PERSONAL REQUERIDO'!$B$5:$H$30,6,FALSE)</f>
        <v>1</v>
      </c>
      <c r="B8" s="12" t="s">
        <v>13</v>
      </c>
      <c r="C8" s="11" t="s">
        <v>7</v>
      </c>
      <c r="D8" s="13">
        <f>+VLOOKUP(B8,'[18]PERSONAL REQUERIDO'!$B$5:$D$30,3,FALSE)</f>
        <v>20</v>
      </c>
      <c r="E8" s="14">
        <f>ROUNDUP(D8/'[18]CRONO - CONSULTORIA'!$C$5/A8,2)</f>
        <v>0.34</v>
      </c>
      <c r="F8" s="15"/>
      <c r="G8" s="166">
        <f t="shared" si="0"/>
        <v>0</v>
      </c>
      <c r="H8" s="167"/>
    </row>
    <row r="9" spans="1:8" x14ac:dyDescent="0.2">
      <c r="A9" s="11">
        <f>+VLOOKUP(B9,'[18]PERSONAL REQUERIDO'!$B$5:$H$30,6,FALSE)</f>
        <v>1</v>
      </c>
      <c r="B9" s="12" t="s">
        <v>14</v>
      </c>
      <c r="C9" s="11" t="s">
        <v>7</v>
      </c>
      <c r="D9" s="13">
        <f>+VLOOKUP(B9,'[18]PERSONAL REQUERIDO'!$B$5:$D$30,3,FALSE)</f>
        <v>10</v>
      </c>
      <c r="E9" s="14">
        <f>ROUNDUP(D9/'[18]CRONO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+VLOOKUP(B10,'[18]PERSONAL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ROUNDUP(D10/'[18]CRONO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+VLOOKUP(B11,'[18]PERSONAL REQUERIDO'!$B$5:$H$30,6,FALSE)</f>
        <v>1</v>
      </c>
      <c r="B11" s="12" t="s">
        <v>16</v>
      </c>
      <c r="C11" s="11" t="s">
        <v>7</v>
      </c>
      <c r="D11" s="13">
        <f>+VLOOKUP(B11,'[18]PERSONAL REQUERIDO'!$B$5:$D$30,3,FALSE)</f>
        <v>4</v>
      </c>
      <c r="E11" s="14">
        <f>ROUNDUP(D11/'[18]CRONO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+VLOOKUP(B12,'[18]PERSONAL REQUERIDO'!$B$5:$H$30,6,FALSE)</f>
        <v>1</v>
      </c>
      <c r="B12" s="12" t="s">
        <v>17</v>
      </c>
      <c r="C12" s="11" t="s">
        <v>7</v>
      </c>
      <c r="D12" s="13">
        <f>+VLOOKUP(B12,'[18]PERSONAL REQUERIDO'!$B$5:$D$30,3,FALSE)</f>
        <v>8</v>
      </c>
      <c r="E12" s="14">
        <f>ROUNDUP(D12/'[18]CRONO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+VLOOKUP(B13,'[18]PERSONAL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ROUNDUP(D13/'[18]CRONO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+VLOOKUP(B14,'[18]PERSONAL REQUERIDO'!$B$5:$H$30,6,FALSE)</f>
        <v>1</v>
      </c>
      <c r="B14" s="12" t="s">
        <v>19</v>
      </c>
      <c r="C14" s="11" t="s">
        <v>7</v>
      </c>
      <c r="D14" s="13">
        <f>+VLOOKUP(B14,'[18]PERSONAL REQUERIDO'!$B$5:$D$30,3,FALSE)</f>
        <v>10</v>
      </c>
      <c r="E14" s="14">
        <f>ROUNDUP(D14/'[18]CRONO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+VLOOKUP(B15,'[18]PERSONAL REQUERIDO'!$B$5:$H$30,6,FALSE)</f>
        <v>1</v>
      </c>
      <c r="B15" s="12" t="s">
        <v>20</v>
      </c>
      <c r="C15" s="11" t="s">
        <v>7</v>
      </c>
      <c r="D15" s="13">
        <f>+VLOOKUP(B15,'[18]PERSONAL REQUERIDO'!$B$5:$D$30,3,FALSE)</f>
        <v>11</v>
      </c>
      <c r="E15" s="14">
        <f>ROUNDUP(D15/'[18]CRONO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+VLOOKUP(B16,'[18]PERSONAL REQUERIDO'!$B$5:$H$30,6,FALSE)</f>
        <v>1</v>
      </c>
      <c r="B16" s="12" t="s">
        <v>21</v>
      </c>
      <c r="C16" s="11" t="s">
        <v>7</v>
      </c>
      <c r="D16" s="13">
        <f>+VLOOKUP(B16,'[18]PERSONAL REQUERIDO'!$B$5:$D$30,3,FALSE)</f>
        <v>5</v>
      </c>
      <c r="E16" s="14">
        <f>ROUNDUP(D16/'[18]CRONO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+VLOOKUP(B17,'[18]PERSONAL REQUERIDO'!$B$5:$H$30,6,FALSE)</f>
        <v>1</v>
      </c>
      <c r="B17" s="12" t="s">
        <v>22</v>
      </c>
      <c r="C17" s="11" t="s">
        <v>7</v>
      </c>
      <c r="D17" s="13">
        <f>+VLOOKUP(B17,'[18]PERSONAL REQUERIDO'!$B$5:$D$30,3,FALSE)</f>
        <v>12</v>
      </c>
      <c r="E17" s="14">
        <f>ROUNDUP(D17/'[18]CRONO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+VLOOKUP(B18,'[18]PERSONAL REQUERIDO'!$B$5:$H$30,6,FALSE)</f>
        <v>1</v>
      </c>
      <c r="B18" s="12" t="s">
        <v>23</v>
      </c>
      <c r="C18" s="11" t="s">
        <v>7</v>
      </c>
      <c r="D18" s="13">
        <f>+VLOOKUP(B18,'[18]PERSONAL REQUERIDO'!$B$5:$D$30,3,FALSE)</f>
        <v>28</v>
      </c>
      <c r="E18" s="14">
        <f>ROUNDUP(D18/'[18]CRONO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+VLOOKUP(B20,'[18]PERSONAL REQUERIDO'!$B$5:$H$30,6,FALSE)</f>
        <v>1</v>
      </c>
      <c r="B20" s="12" t="s">
        <v>25</v>
      </c>
      <c r="C20" s="11" t="s">
        <v>7</v>
      </c>
      <c r="D20" s="13">
        <f>+VLOOKUP(B20,'[18]PERSONAL REQUERIDO'!$B$5:$D$30,3,FALSE)</f>
        <v>3</v>
      </c>
      <c r="E20" s="14">
        <f>+D20/'[18]CRONO - CONSULTORIA'!$C$5/A20</f>
        <v>0.05</v>
      </c>
      <c r="F20" s="15"/>
      <c r="G20" s="166"/>
      <c r="H20" s="167"/>
    </row>
    <row r="21" spans="1:8" x14ac:dyDescent="0.2">
      <c r="A21" s="11">
        <f>+VLOOKUP(B21,'[18]PERSONAL REQUERIDO'!$B$5:$H$30,6,FALSE)</f>
        <v>1</v>
      </c>
      <c r="B21" s="12" t="s">
        <v>28</v>
      </c>
      <c r="C21" s="11" t="s">
        <v>7</v>
      </c>
      <c r="D21" s="13">
        <f>+VLOOKUP(B21,'[18]PERSONAL REQUERIDO'!$B$5:$D$30,3,FALSE)</f>
        <v>12</v>
      </c>
      <c r="E21" s="14">
        <f>+D21/'[18]CRONO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+VLOOKUP(B23,'[18]PERSONAL REQUERIDO'!$B$5:$H$30,6,FALSE)</f>
        <v>1</v>
      </c>
      <c r="B23" s="12" t="s">
        <v>30</v>
      </c>
      <c r="C23" s="11" t="s">
        <v>7</v>
      </c>
      <c r="D23" s="13">
        <f>+VLOOKUP(B23,'[18]PERSONAL REQUERIDO'!$B$5:$D$30,3,FALSE)</f>
        <v>10</v>
      </c>
      <c r="E23" s="14">
        <f>ROUNDUP(D23/'[18]CRONO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+VLOOKUP(B24,'[18]PERSONAL REQUERIDO'!$B$5:$H$30,6,FALSE)</f>
        <v>1</v>
      </c>
      <c r="B24" s="12" t="s">
        <v>31</v>
      </c>
      <c r="C24" s="11" t="s">
        <v>7</v>
      </c>
      <c r="D24" s="13">
        <f>+VLOOKUP(B24,'[18]PERSONAL REQUERIDO'!$B$5:$D$30,3,FALSE)</f>
        <v>4</v>
      </c>
      <c r="E24" s="14">
        <f>+D24/'[18]CRONO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+VLOOKUP(B25,'[18]PERSONAL REQUERIDO'!$B$5:$H$30,6,FALSE)</f>
        <v>1</v>
      </c>
      <c r="B25" s="12" t="s">
        <v>32</v>
      </c>
      <c r="C25" s="11" t="s">
        <v>7</v>
      </c>
      <c r="D25" s="13">
        <f>+VLOOKUP(B25,'[18]PERSONAL REQUERIDO'!$B$5:$D$30,3,FALSE)</f>
        <v>4</v>
      </c>
      <c r="E25" s="14">
        <f>+D25/'[18]CRONO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+VLOOKUP(B26,'[18]PERSONAL REQUERIDO'!$B$5:$H$30,6,FALSE)</f>
        <v>1</v>
      </c>
      <c r="B26" s="12" t="s">
        <v>33</v>
      </c>
      <c r="C26" s="11" t="s">
        <v>7</v>
      </c>
      <c r="D26" s="13">
        <f>+VLOOKUP(B26,'[18]PERSONAL REQUERIDO'!$B$5:$D$30,3,FALSE)</f>
        <v>29</v>
      </c>
      <c r="E26" s="14">
        <f>ROUNDUP(D26/'[18]CRONO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+VLOOKUP(B27,'[18]PERSONAL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ROUNDUP(D27/'[18]CRONO - CONSULTORIA'!$C$5/A27,2)</f>
        <v>0</v>
      </c>
      <c r="F27" s="15"/>
      <c r="G27" s="166">
        <f>+D27*F27</f>
        <v>0</v>
      </c>
      <c r="H27" s="167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57" t="s">
        <v>97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ht="13.15" customHeight="1" x14ac:dyDescent="0.25">
      <c r="A31" s="279" t="s">
        <v>38</v>
      </c>
      <c r="B31" s="158"/>
      <c r="C31" s="158"/>
      <c r="D31" s="158"/>
      <c r="E31" s="158"/>
      <c r="F31" s="158"/>
      <c r="G31" s="158"/>
      <c r="H31" s="280"/>
    </row>
    <row r="32" spans="1:8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">
      <c r="A35" s="19">
        <v>1</v>
      </c>
      <c r="B35" s="21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">
      <c r="A36" s="19">
        <v>1</v>
      </c>
      <c r="B36" s="21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">
      <c r="A37" s="19">
        <v>1</v>
      </c>
      <c r="B37" s="21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">
      <c r="A38" s="19">
        <v>1</v>
      </c>
      <c r="B38" s="21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4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57" t="s">
        <v>56</v>
      </c>
      <c r="B42" s="158"/>
      <c r="C42" s="158"/>
      <c r="D42" s="158"/>
      <c r="E42" s="158"/>
      <c r="F42" s="158"/>
      <c r="G42" s="159">
        <f>+G40*G41</f>
        <v>0</v>
      </c>
      <c r="H42" s="160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68</v>
      </c>
      <c r="B44" s="209"/>
      <c r="C44" s="209"/>
      <c r="D44" s="209"/>
      <c r="E44" s="209"/>
      <c r="F44" s="210"/>
      <c r="G44" s="147">
        <f>+G30+G42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157</v>
      </c>
      <c r="B48" s="209"/>
      <c r="C48" s="209"/>
      <c r="D48" s="209"/>
      <c r="E48" s="209"/>
      <c r="F48" s="210"/>
      <c r="G48" s="147" t="e">
        <f>G47*19%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9:F49"/>
    <mergeCell ref="G49:H49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A44:F44"/>
    <mergeCell ref="G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3:H23"/>
    <mergeCell ref="G24:H24"/>
    <mergeCell ref="G25:H25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8:H8"/>
    <mergeCell ref="A1:H2"/>
    <mergeCell ref="A3:F3"/>
    <mergeCell ref="A4:H4"/>
    <mergeCell ref="G5:H5"/>
    <mergeCell ref="G7:H7"/>
  </mergeCells>
  <pageMargins left="0.7" right="0.7" top="0.75" bottom="0.75" header="0.3" footer="0.3"/>
  <pageSetup scale="6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0"/>
  <sheetViews>
    <sheetView topLeftCell="A31" zoomScale="60" zoomScaleNormal="60" workbookViewId="0">
      <selection activeCell="Q11" sqref="Q11"/>
    </sheetView>
  </sheetViews>
  <sheetFormatPr baseColWidth="10" defaultColWidth="8.85546875" defaultRowHeight="12" x14ac:dyDescent="0.25"/>
  <cols>
    <col min="1" max="1" width="12.5703125" style="1" customWidth="1"/>
    <col min="2" max="2" width="42.7109375" style="1" customWidth="1"/>
    <col min="3" max="3" width="8.7109375" style="1" bestFit="1" customWidth="1"/>
    <col min="4" max="5" width="17.42578125" style="1" customWidth="1"/>
    <col min="6" max="6" width="15" style="1" bestFit="1" customWidth="1"/>
    <col min="7" max="7" width="12.28515625" style="1" customWidth="1"/>
    <col min="8" max="8" width="10.140625" style="1" bestFit="1" customWidth="1"/>
    <col min="9" max="11" width="8.85546875" style="1"/>
    <col min="12" max="12" width="12.28515625" style="1" customWidth="1"/>
    <col min="13" max="16384" width="8.85546875" style="1"/>
  </cols>
  <sheetData>
    <row r="1" spans="1:8" x14ac:dyDescent="0.25">
      <c r="A1" s="202" t="s">
        <v>192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205"/>
      <c r="B2" s="206"/>
      <c r="C2" s="206"/>
      <c r="D2" s="206"/>
      <c r="E2" s="206"/>
      <c r="F2" s="206"/>
      <c r="G2" s="206"/>
      <c r="H2" s="207"/>
    </row>
    <row r="3" spans="1:8" ht="24" x14ac:dyDescent="0.25">
      <c r="A3" s="144" t="s">
        <v>193</v>
      </c>
      <c r="B3" s="145"/>
      <c r="C3" s="145"/>
      <c r="D3" s="145"/>
      <c r="E3" s="145"/>
      <c r="F3" s="146"/>
      <c r="G3" s="17" t="s">
        <v>0</v>
      </c>
      <c r="H3" s="18" t="str">
        <f>(ROUND('[19]CRONO - CONSULTORIA'!C5/360*12, 2))&amp;" MESES"</f>
        <v>2 MESES</v>
      </c>
    </row>
    <row r="4" spans="1:8" x14ac:dyDescent="0.25">
      <c r="A4" s="171" t="s">
        <v>10</v>
      </c>
      <c r="B4" s="172"/>
      <c r="C4" s="172"/>
      <c r="D4" s="172"/>
      <c r="E4" s="172"/>
      <c r="F4" s="172"/>
      <c r="G4" s="172"/>
      <c r="H4" s="173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">
      <c r="A7" s="11">
        <f>+VLOOKUP(B7,'[19]PERSONAL REQUERIDO'!$B$5:$H$30,6,FALSE)</f>
        <v>1</v>
      </c>
      <c r="B7" s="12" t="s">
        <v>12</v>
      </c>
      <c r="C7" s="11" t="s">
        <v>7</v>
      </c>
      <c r="D7" s="13">
        <f>+VLOOKUP(B7,'[19]PERSONAL REQUERIDO'!$B$5:$D$30,3,FALSE)</f>
        <v>47</v>
      </c>
      <c r="E7" s="14">
        <f>ROUNDUP(D7/'[19]CRONO - CONSULTORIA'!$C$5/A7,2)</f>
        <v>0.79</v>
      </c>
      <c r="F7" s="15"/>
      <c r="G7" s="166">
        <f t="shared" ref="G7:G18" si="0">+D7*F7</f>
        <v>0</v>
      </c>
      <c r="H7" s="167"/>
    </row>
    <row r="8" spans="1:8" x14ac:dyDescent="0.2">
      <c r="A8" s="11">
        <f>+VLOOKUP(B8,'[19]PERSONAL REQUERIDO'!$B$5:$H$30,6,FALSE)</f>
        <v>1</v>
      </c>
      <c r="B8" s="12" t="s">
        <v>13</v>
      </c>
      <c r="C8" s="11" t="s">
        <v>7</v>
      </c>
      <c r="D8" s="13">
        <f>+VLOOKUP(B8,'[19]PERSONAL REQUERIDO'!$B$5:$D$30,3,FALSE)</f>
        <v>20</v>
      </c>
      <c r="E8" s="14">
        <f>ROUNDUP(D8/'[19]CRONO - CONSULTORIA'!$C$5/A8,2)</f>
        <v>0.34</v>
      </c>
      <c r="F8" s="15"/>
      <c r="G8" s="166">
        <f t="shared" si="0"/>
        <v>0</v>
      </c>
      <c r="H8" s="167"/>
    </row>
    <row r="9" spans="1:8" x14ac:dyDescent="0.2">
      <c r="A9" s="11">
        <f>+VLOOKUP(B9,'[19]PERSONAL REQUERIDO'!$B$5:$H$30,6,FALSE)</f>
        <v>1</v>
      </c>
      <c r="B9" s="12" t="s">
        <v>14</v>
      </c>
      <c r="C9" s="11" t="s">
        <v>7</v>
      </c>
      <c r="D9" s="13">
        <f>+VLOOKUP(B9,'[19]PERSONAL REQUERIDO'!$B$5:$D$30,3,FALSE)</f>
        <v>10</v>
      </c>
      <c r="E9" s="14">
        <f>ROUNDUP(D9/'[19]CRONO - CONSULTORIA'!$C$5/A9,2)</f>
        <v>0.17</v>
      </c>
      <c r="F9" s="15"/>
      <c r="G9" s="166">
        <f t="shared" si="0"/>
        <v>0</v>
      </c>
      <c r="H9" s="167"/>
    </row>
    <row r="10" spans="1:8" x14ac:dyDescent="0.2">
      <c r="A10" s="11">
        <f>+VLOOKUP(B10,'[19]PERSONAL REQUERIDO'!$B$5:$H$30,6,FALSE)</f>
        <v>1</v>
      </c>
      <c r="B10" s="12" t="s">
        <v>15</v>
      </c>
      <c r="C10" s="11" t="s">
        <v>7</v>
      </c>
      <c r="D10" s="13">
        <v>0</v>
      </c>
      <c r="E10" s="14">
        <f>ROUNDUP(D10/'[19]CRONO - CONSULTORIA'!$C$5/A10,2)</f>
        <v>0</v>
      </c>
      <c r="F10" s="15"/>
      <c r="G10" s="166">
        <f t="shared" si="0"/>
        <v>0</v>
      </c>
      <c r="H10" s="167"/>
    </row>
    <row r="11" spans="1:8" x14ac:dyDescent="0.2">
      <c r="A11" s="11">
        <f>+VLOOKUP(B11,'[19]PERSONAL REQUERIDO'!$B$5:$H$30,6,FALSE)</f>
        <v>1</v>
      </c>
      <c r="B11" s="12" t="s">
        <v>16</v>
      </c>
      <c r="C11" s="11" t="s">
        <v>7</v>
      </c>
      <c r="D11" s="13">
        <f>+VLOOKUP(B11,'[19]PERSONAL REQUERIDO'!$B$5:$D$30,3,FALSE)</f>
        <v>4</v>
      </c>
      <c r="E11" s="14">
        <f>ROUNDUP(D11/'[19]CRONO - CONSULTORIA'!$C$5/A11,2)</f>
        <v>6.9999999999999993E-2</v>
      </c>
      <c r="F11" s="15"/>
      <c r="G11" s="166">
        <f t="shared" si="0"/>
        <v>0</v>
      </c>
      <c r="H11" s="167"/>
    </row>
    <row r="12" spans="1:8" x14ac:dyDescent="0.2">
      <c r="A12" s="11">
        <f>+VLOOKUP(B12,'[19]PERSONAL REQUERIDO'!$B$5:$H$30,6,FALSE)</f>
        <v>1</v>
      </c>
      <c r="B12" s="12" t="s">
        <v>17</v>
      </c>
      <c r="C12" s="11" t="s">
        <v>7</v>
      </c>
      <c r="D12" s="13">
        <f>+VLOOKUP(B12,'[19]PERSONAL REQUERIDO'!$B$5:$D$30,3,FALSE)</f>
        <v>8</v>
      </c>
      <c r="E12" s="14">
        <f>ROUNDUP(D12/'[19]CRONO - CONSULTORIA'!$C$5/A12,2)</f>
        <v>0.14000000000000001</v>
      </c>
      <c r="F12" s="15"/>
      <c r="G12" s="166">
        <f t="shared" si="0"/>
        <v>0</v>
      </c>
      <c r="H12" s="167"/>
    </row>
    <row r="13" spans="1:8" x14ac:dyDescent="0.2">
      <c r="A13" s="11">
        <f>+VLOOKUP(B13,'[19]PERSONAL REQUERIDO'!$B$5:$H$30,6,FALSE)</f>
        <v>1</v>
      </c>
      <c r="B13" s="12" t="s">
        <v>18</v>
      </c>
      <c r="C13" s="11" t="s">
        <v>7</v>
      </c>
      <c r="D13" s="13">
        <v>0</v>
      </c>
      <c r="E13" s="14">
        <f>ROUNDUP(D13/'[19]CRONO - CONSULTORIA'!$C$5/A13,2)</f>
        <v>0</v>
      </c>
      <c r="F13" s="15"/>
      <c r="G13" s="166">
        <f t="shared" si="0"/>
        <v>0</v>
      </c>
      <c r="H13" s="167"/>
    </row>
    <row r="14" spans="1:8" x14ac:dyDescent="0.2">
      <c r="A14" s="11">
        <f>+VLOOKUP(B14,'[19]PERSONAL REQUERIDO'!$B$5:$H$30,6,FALSE)</f>
        <v>1</v>
      </c>
      <c r="B14" s="12" t="s">
        <v>19</v>
      </c>
      <c r="C14" s="11" t="s">
        <v>7</v>
      </c>
      <c r="D14" s="13">
        <f>+VLOOKUP(B14,'[19]PERSONAL REQUERIDO'!$B$5:$D$30,3,FALSE)</f>
        <v>10</v>
      </c>
      <c r="E14" s="14">
        <f>ROUNDUP(D14/'[19]CRONO - CONSULTORIA'!$C$5/A14,2)</f>
        <v>0.17</v>
      </c>
      <c r="F14" s="15"/>
      <c r="G14" s="166">
        <f t="shared" si="0"/>
        <v>0</v>
      </c>
      <c r="H14" s="167"/>
    </row>
    <row r="15" spans="1:8" x14ac:dyDescent="0.2">
      <c r="A15" s="11">
        <f>+VLOOKUP(B15,'[19]PERSONAL REQUERIDO'!$B$5:$H$30,6,FALSE)</f>
        <v>1</v>
      </c>
      <c r="B15" s="12" t="s">
        <v>20</v>
      </c>
      <c r="C15" s="11" t="s">
        <v>7</v>
      </c>
      <c r="D15" s="13">
        <f>+VLOOKUP(B15,'[19]PERSONAL REQUERIDO'!$B$5:$D$30,3,FALSE)</f>
        <v>11</v>
      </c>
      <c r="E15" s="14">
        <f>ROUNDUP(D15/'[19]CRONO - CONSULTORIA'!$C$5/A15,2)</f>
        <v>0.19</v>
      </c>
      <c r="F15" s="15"/>
      <c r="G15" s="166">
        <f t="shared" si="0"/>
        <v>0</v>
      </c>
      <c r="H15" s="167"/>
    </row>
    <row r="16" spans="1:8" x14ac:dyDescent="0.2">
      <c r="A16" s="11">
        <f>+VLOOKUP(B16,'[19]PERSONAL REQUERIDO'!$B$5:$H$30,6,FALSE)</f>
        <v>1</v>
      </c>
      <c r="B16" s="12" t="s">
        <v>21</v>
      </c>
      <c r="C16" s="11" t="s">
        <v>7</v>
      </c>
      <c r="D16" s="13">
        <f>+VLOOKUP(B16,'[19]PERSONAL REQUERIDO'!$B$5:$D$30,3,FALSE)</f>
        <v>5</v>
      </c>
      <c r="E16" s="14">
        <f>ROUNDUP(D16/'[19]CRONO - CONSULTORIA'!$C$5/A16,2)</f>
        <v>0.09</v>
      </c>
      <c r="F16" s="15"/>
      <c r="G16" s="166">
        <f t="shared" si="0"/>
        <v>0</v>
      </c>
      <c r="H16" s="167"/>
    </row>
    <row r="17" spans="1:8" x14ac:dyDescent="0.2">
      <c r="A17" s="11">
        <f>+VLOOKUP(B17,'[19]PERSONAL REQUERIDO'!$B$5:$H$30,6,FALSE)</f>
        <v>1</v>
      </c>
      <c r="B17" s="12" t="s">
        <v>22</v>
      </c>
      <c r="C17" s="11" t="s">
        <v>7</v>
      </c>
      <c r="D17" s="13">
        <f>+VLOOKUP(B17,'[19]PERSONAL REQUERIDO'!$B$5:$D$30,3,FALSE)</f>
        <v>12</v>
      </c>
      <c r="E17" s="14">
        <f>ROUNDUP(D17/'[19]CRONO - CONSULTORIA'!$C$5/A17,2)</f>
        <v>0.2</v>
      </c>
      <c r="F17" s="15"/>
      <c r="G17" s="166">
        <f t="shared" si="0"/>
        <v>0</v>
      </c>
      <c r="H17" s="167"/>
    </row>
    <row r="18" spans="1:8" x14ac:dyDescent="0.2">
      <c r="A18" s="11">
        <f>+VLOOKUP(B18,'[19]PERSONAL REQUERIDO'!$B$5:$H$30,6,FALSE)</f>
        <v>1</v>
      </c>
      <c r="B18" s="12" t="s">
        <v>23</v>
      </c>
      <c r="C18" s="11" t="s">
        <v>7</v>
      </c>
      <c r="D18" s="13">
        <f>+VLOOKUP(B18,'[19]PERSONAL REQUERIDO'!$B$5:$D$30,3,FALSE)</f>
        <v>28</v>
      </c>
      <c r="E18" s="14">
        <f>ROUNDUP(D18/'[19]CRONO - CONSULTORIA'!$C$5/A18,2)</f>
        <v>0.47000000000000003</v>
      </c>
      <c r="F18" s="15"/>
      <c r="G18" s="166">
        <f t="shared" si="0"/>
        <v>0</v>
      </c>
      <c r="H18" s="167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">
      <c r="A20" s="11">
        <f>+VLOOKUP(B20,'[19]PERSONAL REQUERIDO'!$B$5:$H$30,6,FALSE)</f>
        <v>1</v>
      </c>
      <c r="B20" s="12" t="s">
        <v>25</v>
      </c>
      <c r="C20" s="11" t="s">
        <v>7</v>
      </c>
      <c r="D20" s="13">
        <f>+VLOOKUP(B20,'[19]PERSONAL REQUERIDO'!$B$5:$D$30,3,FALSE)</f>
        <v>3</v>
      </c>
      <c r="E20" s="14">
        <f>+D20/'[19]CRONO - CONSULTORIA'!$C$5/A20</f>
        <v>0.05</v>
      </c>
      <c r="F20" s="15"/>
      <c r="G20" s="166"/>
      <c r="H20" s="167"/>
    </row>
    <row r="21" spans="1:8" x14ac:dyDescent="0.2">
      <c r="A21" s="11">
        <f>+VLOOKUP(B21,'[19]PERSONAL REQUERIDO'!$B$5:$H$30,6,FALSE)</f>
        <v>1</v>
      </c>
      <c r="B21" s="12" t="s">
        <v>28</v>
      </c>
      <c r="C21" s="11" t="s">
        <v>7</v>
      </c>
      <c r="D21" s="13">
        <f>+VLOOKUP(B21,'[19]PERSONAL REQUERIDO'!$B$5:$D$30,3,FALSE)</f>
        <v>12</v>
      </c>
      <c r="E21" s="14">
        <f>+D21/'[19]CRONO - CONSULTORIA'!$C$5/A21</f>
        <v>0.2</v>
      </c>
      <c r="F21" s="15"/>
      <c r="G21" s="166">
        <f>+D21*F21</f>
        <v>0</v>
      </c>
      <c r="H21" s="167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">
      <c r="A23" s="11">
        <f>+VLOOKUP(B23,'[19]PERSONAL REQUERIDO'!$B$5:$H$30,6,FALSE)</f>
        <v>1</v>
      </c>
      <c r="B23" s="12" t="s">
        <v>30</v>
      </c>
      <c r="C23" s="11" t="s">
        <v>7</v>
      </c>
      <c r="D23" s="13">
        <f>+VLOOKUP(B23,'[19]PERSONAL REQUERIDO'!$B$5:$D$30,3,FALSE)</f>
        <v>10</v>
      </c>
      <c r="E23" s="14">
        <f>ROUNDUP(D23/'[19]CRONO - CONSULTORIA'!$C$5/A23,2)</f>
        <v>0.17</v>
      </c>
      <c r="F23" s="15"/>
      <c r="G23" s="166">
        <f>+D23*F23</f>
        <v>0</v>
      </c>
      <c r="H23" s="167"/>
    </row>
    <row r="24" spans="1:8" x14ac:dyDescent="0.2">
      <c r="A24" s="11">
        <f>+VLOOKUP(B24,'[19]PERSONAL REQUERIDO'!$B$5:$H$30,6,FALSE)</f>
        <v>1</v>
      </c>
      <c r="B24" s="12" t="s">
        <v>31</v>
      </c>
      <c r="C24" s="11" t="s">
        <v>7</v>
      </c>
      <c r="D24" s="13">
        <f>+VLOOKUP(B24,'[19]PERSONAL REQUERIDO'!$B$5:$D$30,3,FALSE)</f>
        <v>4</v>
      </c>
      <c r="E24" s="14">
        <f>+D24/'[19]CRONO - CONSULTORIA'!$C$5/A24</f>
        <v>6.6666666666666666E-2</v>
      </c>
      <c r="F24" s="15"/>
      <c r="G24" s="166">
        <f>+D24*F24</f>
        <v>0</v>
      </c>
      <c r="H24" s="167"/>
    </row>
    <row r="25" spans="1:8" x14ac:dyDescent="0.2">
      <c r="A25" s="11">
        <f>+VLOOKUP(B25,'[19]PERSONAL REQUERIDO'!$B$5:$H$30,6,FALSE)</f>
        <v>1</v>
      </c>
      <c r="B25" s="12" t="s">
        <v>32</v>
      </c>
      <c r="C25" s="11" t="s">
        <v>7</v>
      </c>
      <c r="D25" s="13">
        <f>+VLOOKUP(B25,'[19]PERSONAL REQUERIDO'!$B$5:$D$30,3,FALSE)</f>
        <v>4</v>
      </c>
      <c r="E25" s="14">
        <f>+D25/'[19]CRONO - CONSULTORIA'!$C$5/A25</f>
        <v>6.6666666666666666E-2</v>
      </c>
      <c r="F25" s="15"/>
      <c r="G25" s="166">
        <f>+D25*F25</f>
        <v>0</v>
      </c>
      <c r="H25" s="167"/>
    </row>
    <row r="26" spans="1:8" x14ac:dyDescent="0.2">
      <c r="A26" s="11">
        <f>+VLOOKUP(B26,'[19]PERSONAL REQUERIDO'!$B$5:$H$30,6,FALSE)</f>
        <v>1</v>
      </c>
      <c r="B26" s="12" t="s">
        <v>33</v>
      </c>
      <c r="C26" s="11" t="s">
        <v>7</v>
      </c>
      <c r="D26" s="13">
        <f>+VLOOKUP(B26,'[19]PERSONAL REQUERIDO'!$B$5:$D$30,3,FALSE)</f>
        <v>29</v>
      </c>
      <c r="E26" s="14">
        <f>ROUNDUP(D26/'[19]CRONO - CONSULTORIA'!$C$5/A26,2)</f>
        <v>0.49</v>
      </c>
      <c r="F26" s="15"/>
      <c r="G26" s="166">
        <f>+D26*F26</f>
        <v>0</v>
      </c>
      <c r="H26" s="167"/>
    </row>
    <row r="27" spans="1:8" x14ac:dyDescent="0.2">
      <c r="A27" s="11">
        <f>+VLOOKUP(B27,'[19]PERSONAL REQUERIDO'!$B$5:$H$30,6,FALSE)</f>
        <v>1</v>
      </c>
      <c r="B27" s="12" t="s">
        <v>34</v>
      </c>
      <c r="C27" s="11" t="s">
        <v>7</v>
      </c>
      <c r="D27" s="13">
        <v>0</v>
      </c>
      <c r="E27" s="14">
        <f>ROUNDUP(D27/'[19]CRONO - CONSULTORIA'!$C$5/A27,2)</f>
        <v>0</v>
      </c>
      <c r="F27" s="15"/>
      <c r="G27" s="166">
        <f>+D27*F27</f>
        <v>0</v>
      </c>
      <c r="H27" s="167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57" t="s">
        <v>97</v>
      </c>
      <c r="B30" s="158"/>
      <c r="C30" s="158"/>
      <c r="D30" s="158"/>
      <c r="E30" s="158"/>
      <c r="F30" s="158"/>
      <c r="G30" s="159">
        <f>+G28*G29</f>
        <v>0</v>
      </c>
      <c r="H30" s="160"/>
    </row>
    <row r="31" spans="1:8" ht="13.15" customHeight="1" x14ac:dyDescent="0.25">
      <c r="A31" s="163" t="s">
        <v>38</v>
      </c>
      <c r="B31" s="164"/>
      <c r="C31" s="164"/>
      <c r="D31" s="164"/>
      <c r="E31" s="164"/>
      <c r="F31" s="164"/>
      <c r="G31" s="164"/>
      <c r="H31" s="165"/>
    </row>
    <row r="32" spans="1:8" x14ac:dyDescent="0.25">
      <c r="A32" s="17">
        <v>13</v>
      </c>
      <c r="B32" s="17"/>
      <c r="C32" s="17">
        <v>14</v>
      </c>
      <c r="D32" s="17">
        <v>15</v>
      </c>
      <c r="E32" s="162">
        <v>16</v>
      </c>
      <c r="F32" s="162"/>
      <c r="G32" s="162">
        <v>17</v>
      </c>
      <c r="H32" s="162"/>
    </row>
    <row r="33" spans="1:8" ht="26.45" customHeight="1" x14ac:dyDescent="0.25">
      <c r="A33" s="39" t="s">
        <v>1</v>
      </c>
      <c r="B33" s="39" t="s">
        <v>38</v>
      </c>
      <c r="C33" s="39" t="s">
        <v>2</v>
      </c>
      <c r="D33" s="39" t="s">
        <v>39</v>
      </c>
      <c r="E33" s="222" t="s">
        <v>63</v>
      </c>
      <c r="F33" s="223"/>
      <c r="G33" s="224" t="s">
        <v>67</v>
      </c>
      <c r="H33" s="225"/>
    </row>
    <row r="34" spans="1:8" ht="60" x14ac:dyDescent="0.25">
      <c r="A34" s="19">
        <v>1</v>
      </c>
      <c r="B34" s="20" t="s">
        <v>40</v>
      </c>
      <c r="C34" s="19" t="s">
        <v>41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0" t="s">
        <v>42</v>
      </c>
      <c r="C35" s="19" t="s">
        <v>43</v>
      </c>
      <c r="D35" s="19">
        <v>1</v>
      </c>
      <c r="E35" s="149"/>
      <c r="F35" s="150"/>
      <c r="G35" s="151">
        <f>+A35*D35*E35</f>
        <v>0</v>
      </c>
      <c r="H35" s="150"/>
    </row>
    <row r="36" spans="1:8" ht="24" x14ac:dyDescent="0.2">
      <c r="A36" s="19">
        <v>1</v>
      </c>
      <c r="B36" s="21" t="s">
        <v>44</v>
      </c>
      <c r="C36" s="19" t="s">
        <v>41</v>
      </c>
      <c r="D36" s="19">
        <v>1</v>
      </c>
      <c r="E36" s="149"/>
      <c r="F36" s="150"/>
      <c r="G36" s="151">
        <f t="shared" ref="G36:G40" si="1">+A36*D36*E36</f>
        <v>0</v>
      </c>
      <c r="H36" s="150"/>
    </row>
    <row r="37" spans="1:8" ht="36" x14ac:dyDescent="0.2">
      <c r="A37" s="19">
        <v>1</v>
      </c>
      <c r="B37" s="21" t="s">
        <v>45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">
      <c r="A38" s="19">
        <v>1</v>
      </c>
      <c r="B38" s="21" t="s">
        <v>46</v>
      </c>
      <c r="C38" s="19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">
      <c r="A39" s="19">
        <v>1</v>
      </c>
      <c r="B39" s="21" t="s">
        <v>47</v>
      </c>
      <c r="C39" s="23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ht="36" x14ac:dyDescent="0.2">
      <c r="A40" s="19">
        <v>1</v>
      </c>
      <c r="B40" s="24" t="s">
        <v>48</v>
      </c>
      <c r="C40" s="19" t="s">
        <v>41</v>
      </c>
      <c r="D40" s="19">
        <v>1</v>
      </c>
      <c r="E40" s="149"/>
      <c r="F40" s="150"/>
      <c r="G40" s="151">
        <f t="shared" si="1"/>
        <v>0</v>
      </c>
      <c r="H40" s="150"/>
    </row>
    <row r="41" spans="1:8" x14ac:dyDescent="0.25">
      <c r="A41" s="144" t="s">
        <v>55</v>
      </c>
      <c r="B41" s="145"/>
      <c r="C41" s="145"/>
      <c r="D41" s="145"/>
      <c r="E41" s="145"/>
      <c r="F41" s="146"/>
      <c r="G41" s="152">
        <f>SUM(G34:H40)</f>
        <v>0</v>
      </c>
      <c r="H41" s="153"/>
    </row>
    <row r="42" spans="1:8" x14ac:dyDescent="0.25">
      <c r="A42" s="154" t="s">
        <v>74</v>
      </c>
      <c r="B42" s="154"/>
      <c r="C42" s="154"/>
      <c r="D42" s="154"/>
      <c r="E42" s="154"/>
      <c r="F42" s="154"/>
      <c r="G42" s="155"/>
      <c r="H42" s="156"/>
    </row>
    <row r="43" spans="1:8" x14ac:dyDescent="0.25">
      <c r="A43" s="157" t="s">
        <v>70</v>
      </c>
      <c r="B43" s="158"/>
      <c r="C43" s="158"/>
      <c r="D43" s="158"/>
      <c r="E43" s="158"/>
      <c r="F43" s="158"/>
      <c r="G43" s="159">
        <f>+G41*G42</f>
        <v>0</v>
      </c>
      <c r="H43" s="160"/>
    </row>
    <row r="44" spans="1:8" x14ac:dyDescent="0.25">
      <c r="A44" s="144" t="s">
        <v>49</v>
      </c>
      <c r="B44" s="145"/>
      <c r="C44" s="145"/>
      <c r="D44" s="145"/>
      <c r="E44" s="145"/>
      <c r="F44" s="145"/>
      <c r="G44" s="145"/>
      <c r="H44" s="146"/>
    </row>
    <row r="45" spans="1:8" x14ac:dyDescent="0.25">
      <c r="A45" s="208" t="s">
        <v>57</v>
      </c>
      <c r="B45" s="209"/>
      <c r="C45" s="209"/>
      <c r="D45" s="209"/>
      <c r="E45" s="209"/>
      <c r="F45" s="210"/>
      <c r="G45" s="147">
        <f>+G30+G43</f>
        <v>0</v>
      </c>
      <c r="H45" s="148"/>
    </row>
    <row r="46" spans="1:8" x14ac:dyDescent="0.25">
      <c r="A46" s="208" t="s">
        <v>80</v>
      </c>
      <c r="B46" s="209"/>
      <c r="C46" s="209"/>
      <c r="D46" s="209"/>
      <c r="E46" s="209"/>
      <c r="F46" s="210"/>
      <c r="G46" s="147" t="e">
        <f>G45*xx%</f>
        <v>#NAME?</v>
      </c>
      <c r="H46" s="148"/>
    </row>
    <row r="47" spans="1:8" x14ac:dyDescent="0.25">
      <c r="A47" s="208" t="s">
        <v>83</v>
      </c>
      <c r="B47" s="209"/>
      <c r="C47" s="209"/>
      <c r="D47" s="209"/>
      <c r="E47" s="209"/>
      <c r="F47" s="210"/>
      <c r="G47" s="147" t="e">
        <f>G45*xx%</f>
        <v>#NAME?</v>
      </c>
      <c r="H47" s="148"/>
    </row>
    <row r="48" spans="1:8" x14ac:dyDescent="0.25">
      <c r="A48" s="208" t="s">
        <v>64</v>
      </c>
      <c r="B48" s="209"/>
      <c r="C48" s="209"/>
      <c r="D48" s="209"/>
      <c r="E48" s="209"/>
      <c r="F48" s="210"/>
      <c r="G48" s="147" t="e">
        <f>G45+G46+G47</f>
        <v>#NAME?</v>
      </c>
      <c r="H48" s="148"/>
    </row>
    <row r="49" spans="1:8" x14ac:dyDescent="0.25">
      <c r="A49" s="208" t="s">
        <v>60</v>
      </c>
      <c r="B49" s="209"/>
      <c r="C49" s="209"/>
      <c r="D49" s="209"/>
      <c r="E49" s="209"/>
      <c r="F49" s="210"/>
      <c r="G49" s="147" t="e">
        <f>G48*19%</f>
        <v>#NAME?</v>
      </c>
      <c r="H49" s="148"/>
    </row>
    <row r="50" spans="1:8" x14ac:dyDescent="0.25">
      <c r="A50" s="144" t="s">
        <v>62</v>
      </c>
      <c r="B50" s="145"/>
      <c r="C50" s="145"/>
      <c r="D50" s="145"/>
      <c r="E50" s="145"/>
      <c r="F50" s="146"/>
      <c r="G50" s="147" t="e">
        <f>+G48+G49</f>
        <v>#NAME?</v>
      </c>
      <c r="H50" s="148"/>
    </row>
  </sheetData>
  <mergeCells count="67">
    <mergeCell ref="A49:F49"/>
    <mergeCell ref="G49:H49"/>
    <mergeCell ref="A50:F50"/>
    <mergeCell ref="G50:H50"/>
    <mergeCell ref="A46:F46"/>
    <mergeCell ref="G46:H46"/>
    <mergeCell ref="A47:F47"/>
    <mergeCell ref="G47:H47"/>
    <mergeCell ref="A48:F48"/>
    <mergeCell ref="G48:H48"/>
    <mergeCell ref="A45:F45"/>
    <mergeCell ref="G45:H45"/>
    <mergeCell ref="E39:F39"/>
    <mergeCell ref="G39:H39"/>
    <mergeCell ref="E40:F40"/>
    <mergeCell ref="G40:H40"/>
    <mergeCell ref="A41:F41"/>
    <mergeCell ref="G41:H41"/>
    <mergeCell ref="A42:F42"/>
    <mergeCell ref="G42:H42"/>
    <mergeCell ref="A43:F43"/>
    <mergeCell ref="G43:H43"/>
    <mergeCell ref="A44:H44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2:F32"/>
    <mergeCell ref="G32:H32"/>
    <mergeCell ref="G26:H26"/>
    <mergeCell ref="G27:H27"/>
    <mergeCell ref="A28:F28"/>
    <mergeCell ref="G28:H28"/>
    <mergeCell ref="A29:F29"/>
    <mergeCell ref="G29:H29"/>
    <mergeCell ref="A30:F30"/>
    <mergeCell ref="G30:H30"/>
    <mergeCell ref="A31:H31"/>
    <mergeCell ref="G21:H21"/>
    <mergeCell ref="G23:H23"/>
    <mergeCell ref="G24:H24"/>
    <mergeCell ref="G25:H25"/>
    <mergeCell ref="G14:H14"/>
    <mergeCell ref="G15:H15"/>
    <mergeCell ref="G16:H16"/>
    <mergeCell ref="G17:H17"/>
    <mergeCell ref="G18:H18"/>
    <mergeCell ref="G20:H20"/>
    <mergeCell ref="G13:H13"/>
    <mergeCell ref="A4:H4"/>
    <mergeCell ref="G5:H5"/>
    <mergeCell ref="G7:H7"/>
    <mergeCell ref="A1:H2"/>
    <mergeCell ref="A3:F3"/>
    <mergeCell ref="G8:H8"/>
    <mergeCell ref="G9:H9"/>
    <mergeCell ref="G10:H10"/>
    <mergeCell ref="G11:H11"/>
    <mergeCell ref="G12:H12"/>
  </mergeCells>
  <pageMargins left="0.7" right="0.7" top="0.75" bottom="0.75" header="0.3" footer="0.3"/>
  <pageSetup scale="6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54"/>
  <sheetViews>
    <sheetView topLeftCell="A28" zoomScale="58" zoomScaleNormal="60" workbookViewId="0">
      <selection activeCell="R32" sqref="R32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140625" style="26" bestFit="1" customWidth="1"/>
    <col min="4" max="4" width="15.140625" style="26" bestFit="1" customWidth="1"/>
    <col min="5" max="5" width="15.42578125" style="26" bestFit="1" customWidth="1"/>
    <col min="6" max="6" width="16.7109375" style="26" bestFit="1" customWidth="1"/>
    <col min="7" max="7" width="12.28515625" style="26" customWidth="1"/>
    <col min="8" max="8" width="11.8554687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194</v>
      </c>
      <c r="B1" s="177"/>
      <c r="C1" s="177"/>
      <c r="D1" s="177"/>
      <c r="E1" s="177"/>
      <c r="F1" s="177"/>
      <c r="G1" s="177"/>
      <c r="H1" s="178"/>
    </row>
    <row r="2" spans="1:8" ht="21.6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160</v>
      </c>
      <c r="B3" s="145"/>
      <c r="C3" s="145"/>
      <c r="D3" s="145"/>
      <c r="E3" s="145"/>
      <c r="F3" s="146"/>
      <c r="G3" s="17" t="s">
        <v>0</v>
      </c>
      <c r="H3" s="18" t="str">
        <f>(ROUND('[20]CRONO - CONSULTORIA'!C5/360*12, 2))&amp;" MESES"</f>
        <v>2,43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174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+VLOOKUP(B7,'[20]PERSONAL REQUERIDO'!$B$5:$H$30,6,FALSE)</f>
        <v>2</v>
      </c>
      <c r="B7" s="40" t="s">
        <v>12</v>
      </c>
      <c r="C7" s="11" t="s">
        <v>7</v>
      </c>
      <c r="D7" s="13">
        <f>+VLOOKUP(B7,'[20]PERSONAL REQUERIDO'!$B$5:$D$30,3,FALSE)</f>
        <v>93</v>
      </c>
      <c r="E7" s="14">
        <f>ROUNDUP(D7/'[20]CRONO - CONSULTORIA'!$C$5/A7,2)</f>
        <v>0.64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+VLOOKUP(B8,'[20]PERSONAL REQUERIDO'!$B$5:$H$30,6,FALSE)</f>
        <v>1</v>
      </c>
      <c r="B8" s="40" t="s">
        <v>13</v>
      </c>
      <c r="C8" s="11" t="s">
        <v>7</v>
      </c>
      <c r="D8" s="13">
        <f>+VLOOKUP(B8,'[20]PERSONAL REQUERIDO'!$B$5:$D$30,3,FALSE)</f>
        <v>39</v>
      </c>
      <c r="E8" s="14">
        <f>ROUNDUP(D8/'[20]CRONO - CONSULTORIA'!$C$5/A8,2)</f>
        <v>0.54</v>
      </c>
      <c r="F8" s="41"/>
      <c r="G8" s="151">
        <f t="shared" si="0"/>
        <v>0</v>
      </c>
      <c r="H8" s="150"/>
    </row>
    <row r="9" spans="1:8" x14ac:dyDescent="0.25">
      <c r="A9" s="11">
        <f>+VLOOKUP(B9,'[20]PERSONAL REQUERIDO'!$B$5:$H$30,6,FALSE)</f>
        <v>1</v>
      </c>
      <c r="B9" s="40" t="s">
        <v>14</v>
      </c>
      <c r="C9" s="11" t="s">
        <v>7</v>
      </c>
      <c r="D9" s="13">
        <f>+VLOOKUP(B9,'[20]PERSONAL REQUERIDO'!$B$5:$D$30,3,FALSE)</f>
        <v>22</v>
      </c>
      <c r="E9" s="14">
        <f>ROUNDUP(D9/'[20]CRONO - CONSULTORIA'!$C$5/A9,2)</f>
        <v>0.31</v>
      </c>
      <c r="F9" s="41"/>
      <c r="G9" s="151">
        <f t="shared" si="0"/>
        <v>0</v>
      </c>
      <c r="H9" s="150"/>
    </row>
    <row r="10" spans="1:8" x14ac:dyDescent="0.25">
      <c r="A10" s="11">
        <f>+VLOOKUP(B10,'[20]PERSONAL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ROUNDUP(D10/'[20]CRONO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+VLOOKUP(B11,'[20]PERSONAL REQUERIDO'!$B$5:$H$30,6,FALSE)</f>
        <v>1</v>
      </c>
      <c r="B11" s="40" t="s">
        <v>16</v>
      </c>
      <c r="C11" s="11" t="s">
        <v>7</v>
      </c>
      <c r="D11" s="13">
        <f>+VLOOKUP(B11,'[20]PERSONAL REQUERIDO'!$B$5:$D$30,3,FALSE)</f>
        <v>13</v>
      </c>
      <c r="E11" s="14">
        <f>ROUNDUP(D11/'[20]CRONO - CONSULTORIA'!$C$5/A11,2)</f>
        <v>0.18000000000000002</v>
      </c>
      <c r="F11" s="41"/>
      <c r="G11" s="151">
        <f t="shared" si="0"/>
        <v>0</v>
      </c>
      <c r="H11" s="150"/>
    </row>
    <row r="12" spans="1:8" x14ac:dyDescent="0.25">
      <c r="A12" s="11">
        <f>+VLOOKUP(B12,'[20]PERSONAL REQUERIDO'!$B$5:$H$30,6,FALSE)</f>
        <v>1</v>
      </c>
      <c r="B12" s="40" t="s">
        <v>17</v>
      </c>
      <c r="C12" s="11" t="s">
        <v>7</v>
      </c>
      <c r="D12" s="13">
        <f>+VLOOKUP(B12,'[20]PERSONAL REQUERIDO'!$B$5:$D$30,3,FALSE)</f>
        <v>18</v>
      </c>
      <c r="E12" s="14">
        <f>ROUNDUP(D12/'[20]CRONO - CONSULTORIA'!$C$5/A12,2)</f>
        <v>0.25</v>
      </c>
      <c r="F12" s="41"/>
      <c r="G12" s="151">
        <f t="shared" si="0"/>
        <v>0</v>
      </c>
      <c r="H12" s="150"/>
    </row>
    <row r="13" spans="1:8" x14ac:dyDescent="0.25">
      <c r="A13" s="11">
        <f>+VLOOKUP(B13,'[20]PERSONAL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ROUNDUP(D13/'[20]CRONO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+VLOOKUP(B14,'[20]PERSONAL REQUERIDO'!$B$5:$H$30,6,FALSE)</f>
        <v>1</v>
      </c>
      <c r="B14" s="40" t="s">
        <v>19</v>
      </c>
      <c r="C14" s="11" t="s">
        <v>7</v>
      </c>
      <c r="D14" s="13">
        <f>+VLOOKUP(B14,'[20]PERSONAL REQUERIDO'!$B$5:$D$30,3,FALSE)</f>
        <v>14</v>
      </c>
      <c r="E14" s="14">
        <f>ROUNDUP(D14/'[20]CRONO - CONSULTORIA'!$C$5/A14,2)</f>
        <v>0.2</v>
      </c>
      <c r="F14" s="41"/>
      <c r="G14" s="151">
        <f t="shared" si="0"/>
        <v>0</v>
      </c>
      <c r="H14" s="150"/>
    </row>
    <row r="15" spans="1:8" x14ac:dyDescent="0.25">
      <c r="A15" s="11">
        <f>+VLOOKUP(B15,'[20]PERSONAL REQUERIDO'!$B$5:$H$30,6,FALSE)</f>
        <v>1</v>
      </c>
      <c r="B15" s="40" t="s">
        <v>20</v>
      </c>
      <c r="C15" s="11" t="s">
        <v>7</v>
      </c>
      <c r="D15" s="13">
        <f>+VLOOKUP(B15,'[20]PERSONAL REQUERIDO'!$B$5:$D$30,3,FALSE)</f>
        <v>30</v>
      </c>
      <c r="E15" s="14">
        <f>ROUNDUP(D15/'[20]CRONO - CONSULTORIA'!$C$5/A15,2)</f>
        <v>0.42</v>
      </c>
      <c r="F15" s="41"/>
      <c r="G15" s="151">
        <f t="shared" si="0"/>
        <v>0</v>
      </c>
      <c r="H15" s="150"/>
    </row>
    <row r="16" spans="1:8" x14ac:dyDescent="0.25">
      <c r="A16" s="11">
        <f>+VLOOKUP(B16,'[20]PERSONAL REQUERIDO'!$B$5:$H$30,6,FALSE)</f>
        <v>1</v>
      </c>
      <c r="B16" s="40" t="s">
        <v>21</v>
      </c>
      <c r="C16" s="11" t="s">
        <v>7</v>
      </c>
      <c r="D16" s="13">
        <f>+VLOOKUP(B16,'[20]PERSONAL REQUERIDO'!$B$5:$D$30,3,FALSE)</f>
        <v>7</v>
      </c>
      <c r="E16" s="14">
        <f>ROUNDUP(D16/'[20]CRONO - CONSULTORIA'!$C$5/A16,2)</f>
        <v>9.9999999999999992E-2</v>
      </c>
      <c r="F16" s="41"/>
      <c r="G16" s="151">
        <f t="shared" si="0"/>
        <v>0</v>
      </c>
      <c r="H16" s="150"/>
    </row>
    <row r="17" spans="1:8" x14ac:dyDescent="0.25">
      <c r="A17" s="11">
        <f>+VLOOKUP(B17,'[20]PERSONAL REQUERIDO'!$B$5:$H$30,6,FALSE)</f>
        <v>1</v>
      </c>
      <c r="B17" s="40" t="s">
        <v>22</v>
      </c>
      <c r="C17" s="11" t="s">
        <v>7</v>
      </c>
      <c r="D17" s="13">
        <f>+VLOOKUP(B17,'[20]PERSONAL REQUERIDO'!$B$5:$D$30,3,FALSE)</f>
        <v>36</v>
      </c>
      <c r="E17" s="14">
        <f>ROUNDUP(D17/'[20]CRONO - CONSULTORIA'!$C$5/A17,2)</f>
        <v>0.5</v>
      </c>
      <c r="F17" s="41"/>
      <c r="G17" s="151">
        <f t="shared" si="0"/>
        <v>0</v>
      </c>
      <c r="H17" s="150"/>
    </row>
    <row r="18" spans="1:8" x14ac:dyDescent="0.25">
      <c r="A18" s="11">
        <f>+VLOOKUP(B18,'[20]PERSONAL REQUERIDO'!$B$5:$H$30,6,FALSE)</f>
        <v>2</v>
      </c>
      <c r="B18" s="40" t="s">
        <v>23</v>
      </c>
      <c r="C18" s="11" t="s">
        <v>7</v>
      </c>
      <c r="D18" s="13">
        <f>+VLOOKUP(B18,'[20]PERSONAL REQUERIDO'!$B$5:$D$30,3,FALSE)</f>
        <v>78</v>
      </c>
      <c r="E18" s="14">
        <f>ROUNDUP(D18/'[20]CRONO - CONSULTORIA'!$C$5/A18,2)</f>
        <v>0.54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+VLOOKUP(B20,'[20]PERSONAL REQUERIDO'!$B$5:$H$30,6,FALSE)</f>
        <v>1</v>
      </c>
      <c r="B20" s="40" t="s">
        <v>25</v>
      </c>
      <c r="C20" s="11" t="s">
        <v>7</v>
      </c>
      <c r="D20" s="13">
        <f>+VLOOKUP(B20,'[20]PERSONAL REQUERIDO'!$B$5:$D$30,3,FALSE)</f>
        <v>4</v>
      </c>
      <c r="E20" s="14">
        <f>+D20/'[20]CRONO - CONSULTORIA'!$C$5/A20</f>
        <v>5.4794520547945202E-2</v>
      </c>
      <c r="F20" s="41"/>
      <c r="G20" s="151"/>
      <c r="H20" s="150"/>
    </row>
    <row r="21" spans="1:8" x14ac:dyDescent="0.25">
      <c r="A21" s="11">
        <f>+VLOOKUP(B21,'[20]PERSONAL REQUERIDO'!$B$5:$H$30,6,FALSE)</f>
        <v>1</v>
      </c>
      <c r="B21" s="40" t="s">
        <v>26</v>
      </c>
      <c r="C21" s="11" t="s">
        <v>7</v>
      </c>
      <c r="D21" s="13">
        <f>+VLOOKUP(B21,'[20]PERSONAL REQUERIDO'!$B$5:$D$30,3,FALSE)</f>
        <v>4</v>
      </c>
      <c r="E21" s="14">
        <f>+D21/'[20]CRONO - CONSULTORIA'!$C$5/A21</f>
        <v>5.4794520547945202E-2</v>
      </c>
      <c r="F21" s="41"/>
      <c r="G21" s="151"/>
      <c r="H21" s="150"/>
    </row>
    <row r="22" spans="1:8" x14ac:dyDescent="0.25">
      <c r="A22" s="11">
        <f>+VLOOKUP(B22,'[20]PERSONAL REQUERIDO'!$B$5:$H$30,6,FALSE)</f>
        <v>1</v>
      </c>
      <c r="B22" s="40" t="s">
        <v>27</v>
      </c>
      <c r="C22" s="11" t="s">
        <v>7</v>
      </c>
      <c r="D22" s="13">
        <f>+VLOOKUP(B22,'[20]PERSONAL REQUERIDO'!$B$5:$D$30,3,FALSE)</f>
        <v>4</v>
      </c>
      <c r="E22" s="14">
        <f>+D22/'[20]CRONO - CONSULTORIA'!$C$5/A22</f>
        <v>5.4794520547945202E-2</v>
      </c>
      <c r="F22" s="41"/>
      <c r="G22" s="151"/>
      <c r="H22" s="150"/>
    </row>
    <row r="23" spans="1:8" x14ac:dyDescent="0.25">
      <c r="A23" s="11">
        <f>+VLOOKUP(B23,'[20]PERSONAL REQUERIDO'!$B$5:$H$30,6,FALSE)</f>
        <v>1</v>
      </c>
      <c r="B23" s="40" t="s">
        <v>28</v>
      </c>
      <c r="C23" s="11" t="s">
        <v>7</v>
      </c>
      <c r="D23" s="13">
        <f>+VLOOKUP(B23,'[20]PERSONAL REQUERIDO'!$B$5:$D$30,3,FALSE)</f>
        <v>15</v>
      </c>
      <c r="E23" s="14">
        <f>+D23/'[20]CRONO - CONSULTORIA'!$C$5/A23</f>
        <v>0.20547945205479451</v>
      </c>
      <c r="F23" s="41"/>
      <c r="G23" s="151">
        <f>+D23*F23</f>
        <v>0</v>
      </c>
      <c r="H23" s="150"/>
    </row>
    <row r="24" spans="1:8" x14ac:dyDescent="0.25">
      <c r="A24" s="7" t="s">
        <v>29</v>
      </c>
      <c r="B24" s="8"/>
      <c r="C24" s="8"/>
      <c r="D24" s="8"/>
      <c r="E24" s="16"/>
      <c r="F24" s="8"/>
      <c r="G24" s="8"/>
      <c r="H24" s="10"/>
    </row>
    <row r="25" spans="1:8" x14ac:dyDescent="0.25">
      <c r="A25" s="11">
        <f>+VLOOKUP(B25,'[20]PERSONAL REQUERIDO'!$B$5:$H$30,6,FALSE)</f>
        <v>1</v>
      </c>
      <c r="B25" s="40" t="s">
        <v>30</v>
      </c>
      <c r="C25" s="11" t="s">
        <v>7</v>
      </c>
      <c r="D25" s="13">
        <f>+VLOOKUP(B25,'[20]PERSONAL REQUERIDO'!$B$5:$D$30,3,FALSE)</f>
        <v>34</v>
      </c>
      <c r="E25" s="14">
        <f>ROUNDUP(D25/'[20]CRONO - CONSULTORIA'!$C$5/A25,2)</f>
        <v>0.47000000000000003</v>
      </c>
      <c r="F25" s="41"/>
      <c r="G25" s="151">
        <f>+D25*F25</f>
        <v>0</v>
      </c>
      <c r="H25" s="150"/>
    </row>
    <row r="26" spans="1:8" x14ac:dyDescent="0.25">
      <c r="A26" s="11">
        <f>+VLOOKUP(B26,'[20]PERSONAL REQUERIDO'!$B$5:$H$30,6,FALSE)</f>
        <v>1</v>
      </c>
      <c r="B26" s="40" t="s">
        <v>31</v>
      </c>
      <c r="C26" s="11" t="s">
        <v>7</v>
      </c>
      <c r="D26" s="13">
        <f>+VLOOKUP(B26,'[20]PERSONAL REQUERIDO'!$B$5:$D$30,3,FALSE)</f>
        <v>11</v>
      </c>
      <c r="E26" s="14">
        <f>+D26/'[20]CRONO - CONSULTORIA'!$C$5/A26</f>
        <v>0.15068493150684931</v>
      </c>
      <c r="F26" s="41"/>
      <c r="G26" s="151">
        <f>+D26*F26</f>
        <v>0</v>
      </c>
      <c r="H26" s="150"/>
    </row>
    <row r="27" spans="1:8" x14ac:dyDescent="0.25">
      <c r="A27" s="11">
        <f>+VLOOKUP(B27,'[20]PERSONAL REQUERIDO'!$B$5:$H$30,6,FALSE)</f>
        <v>1</v>
      </c>
      <c r="B27" s="40" t="s">
        <v>32</v>
      </c>
      <c r="C27" s="11" t="s">
        <v>7</v>
      </c>
      <c r="D27" s="13">
        <f>+VLOOKUP(B27,'[20]PERSONAL REQUERIDO'!$B$5:$D$30,3,FALSE)</f>
        <v>11</v>
      </c>
      <c r="E27" s="14">
        <f>+D27/'[20]CRONO - CONSULTORIA'!$C$5/A27</f>
        <v>0.15068493150684931</v>
      </c>
      <c r="F27" s="41"/>
      <c r="G27" s="151">
        <f>+D27*F27</f>
        <v>0</v>
      </c>
      <c r="H27" s="150"/>
    </row>
    <row r="28" spans="1:8" x14ac:dyDescent="0.25">
      <c r="A28" s="11">
        <f>+VLOOKUP(B28,'[20]PERSONAL REQUERIDO'!$B$5:$H$30,6,FALSE)</f>
        <v>1</v>
      </c>
      <c r="B28" s="40" t="s">
        <v>33</v>
      </c>
      <c r="C28" s="11" t="s">
        <v>7</v>
      </c>
      <c r="D28" s="13">
        <f>+VLOOKUP(B28,'[20]PERSONAL REQUERIDO'!$B$5:$D$30,3,FALSE)</f>
        <v>50</v>
      </c>
      <c r="E28" s="14">
        <f>ROUNDUP(D28/'[20]CRONO - CONSULTORIA'!$C$5/A28,2)</f>
        <v>0.69000000000000006</v>
      </c>
      <c r="F28" s="41"/>
      <c r="G28" s="151">
        <f>+D28*F28</f>
        <v>0</v>
      </c>
      <c r="H28" s="150"/>
    </row>
    <row r="29" spans="1:8" x14ac:dyDescent="0.25">
      <c r="A29" s="11">
        <f>+VLOOKUP(B29,'[20]PERSONAL REQUERIDO'!$B$5:$H$30,6,FALSE)</f>
        <v>1</v>
      </c>
      <c r="B29" s="40" t="s">
        <v>34</v>
      </c>
      <c r="C29" s="11" t="s">
        <v>7</v>
      </c>
      <c r="D29" s="13">
        <v>0</v>
      </c>
      <c r="E29" s="14">
        <f>ROUNDUP(D29/'[20]CRONO - CONSULTORIA'!$C$5/A29,2)</f>
        <v>0</v>
      </c>
      <c r="F29" s="41"/>
      <c r="G29" s="151">
        <f>+D29*F29</f>
        <v>0</v>
      </c>
      <c r="H29" s="150"/>
    </row>
    <row r="30" spans="1:8" x14ac:dyDescent="0.25">
      <c r="A30" s="7" t="s">
        <v>35</v>
      </c>
      <c r="B30" s="8"/>
      <c r="C30" s="8"/>
      <c r="D30" s="8"/>
      <c r="E30" s="16"/>
      <c r="F30" s="8"/>
      <c r="G30" s="8"/>
      <c r="H30" s="10"/>
    </row>
    <row r="31" spans="1:8" x14ac:dyDescent="0.25">
      <c r="A31" s="11">
        <f>+VLOOKUP(B31,'[20]PERSONAL REQUERIDO'!$B$5:$H$30,6,FALSE)</f>
        <v>1</v>
      </c>
      <c r="B31" s="40" t="s">
        <v>36</v>
      </c>
      <c r="C31" s="11" t="s">
        <v>7</v>
      </c>
      <c r="D31" s="13">
        <f>+VLOOKUP(B31,'[20]PERSONAL REQUERIDO'!$B$5:$D$30,3,FALSE)</f>
        <v>4</v>
      </c>
      <c r="E31" s="14">
        <f>+D31/'[20]CRONO - CONSULTORIA'!$C$5/A31</f>
        <v>5.4794520547945202E-2</v>
      </c>
      <c r="F31" s="41"/>
      <c r="G31" s="151"/>
      <c r="H31" s="150"/>
    </row>
    <row r="32" spans="1:8" x14ac:dyDescent="0.25">
      <c r="A32" s="11">
        <f>+VLOOKUP(B32,'[20]PERSONAL REQUERIDO'!$B$5:$H$30,6,FALSE)</f>
        <v>1</v>
      </c>
      <c r="B32" s="40" t="s">
        <v>37</v>
      </c>
      <c r="C32" s="11" t="s">
        <v>7</v>
      </c>
      <c r="D32" s="13">
        <f>+VLOOKUP(B32,'[20]PERSONAL REQUERIDO'!$B$5:$D$30,3,FALSE)</f>
        <v>4</v>
      </c>
      <c r="E32" s="14">
        <f>+D32/'[20]CRONO - CONSULTORIA'!$C$5/A32</f>
        <v>5.4794520547945202E-2</v>
      </c>
      <c r="F32" s="41"/>
      <c r="G32" s="151"/>
      <c r="H32" s="150"/>
    </row>
    <row r="33" spans="1:8" ht="13.15" customHeight="1" x14ac:dyDescent="0.25">
      <c r="A33" s="168" t="s">
        <v>78</v>
      </c>
      <c r="B33" s="169"/>
      <c r="C33" s="169"/>
      <c r="D33" s="169"/>
      <c r="E33" s="169"/>
      <c r="F33" s="170"/>
      <c r="G33" s="152">
        <f>SUM(G6:H32)</f>
        <v>0</v>
      </c>
      <c r="H33" s="153"/>
    </row>
    <row r="34" spans="1:8" ht="13.15" customHeight="1" x14ac:dyDescent="0.25">
      <c r="A34" s="154" t="s">
        <v>74</v>
      </c>
      <c r="B34" s="154"/>
      <c r="C34" s="154"/>
      <c r="D34" s="154"/>
      <c r="E34" s="154"/>
      <c r="F34" s="154"/>
      <c r="G34" s="155"/>
      <c r="H34" s="156"/>
    </row>
    <row r="35" spans="1:8" ht="13.15" customHeight="1" x14ac:dyDescent="0.25">
      <c r="A35" s="144" t="s">
        <v>97</v>
      </c>
      <c r="B35" s="145"/>
      <c r="C35" s="145"/>
      <c r="D35" s="145"/>
      <c r="E35" s="145"/>
      <c r="F35" s="145"/>
      <c r="G35" s="152">
        <f>+G33*G34</f>
        <v>0</v>
      </c>
      <c r="H35" s="153"/>
    </row>
    <row r="36" spans="1:8" ht="13.15" customHeight="1" x14ac:dyDescent="0.25">
      <c r="A36" s="264" t="s">
        <v>38</v>
      </c>
      <c r="B36" s="265"/>
      <c r="C36" s="265"/>
      <c r="D36" s="265"/>
      <c r="E36" s="265"/>
      <c r="F36" s="265"/>
      <c r="G36" s="265"/>
      <c r="H36" s="266"/>
    </row>
    <row r="37" spans="1:8" ht="26.45" customHeight="1" x14ac:dyDescent="0.25">
      <c r="A37" s="17" t="s">
        <v>1</v>
      </c>
      <c r="B37" s="17" t="s">
        <v>38</v>
      </c>
      <c r="C37" s="17" t="s">
        <v>2</v>
      </c>
      <c r="D37" s="17" t="s">
        <v>39</v>
      </c>
      <c r="E37" s="150" t="s">
        <v>63</v>
      </c>
      <c r="F37" s="150"/>
      <c r="G37" s="161" t="s">
        <v>54</v>
      </c>
      <c r="H37" s="162"/>
    </row>
    <row r="38" spans="1:8" ht="60" x14ac:dyDescent="0.25">
      <c r="A38" s="19">
        <v>1</v>
      </c>
      <c r="B38" s="20" t="s">
        <v>40</v>
      </c>
      <c r="C38" s="19" t="s">
        <v>41</v>
      </c>
      <c r="D38" s="19">
        <v>1</v>
      </c>
      <c r="E38" s="149"/>
      <c r="F38" s="150"/>
      <c r="G38" s="151">
        <f>+A38*D38*E38</f>
        <v>0</v>
      </c>
      <c r="H38" s="150"/>
    </row>
    <row r="39" spans="1:8" ht="24" x14ac:dyDescent="0.25">
      <c r="A39" s="19">
        <v>1</v>
      </c>
      <c r="B39" s="20" t="s">
        <v>42</v>
      </c>
      <c r="C39" s="19" t="s">
        <v>43</v>
      </c>
      <c r="D39" s="19">
        <v>1</v>
      </c>
      <c r="E39" s="149"/>
      <c r="F39" s="150"/>
      <c r="G39" s="151">
        <f>+A39*D39*E39</f>
        <v>0</v>
      </c>
      <c r="H39" s="150"/>
    </row>
    <row r="40" spans="1:8" ht="24" x14ac:dyDescent="0.25">
      <c r="A40" s="19">
        <v>1</v>
      </c>
      <c r="B40" s="22" t="s">
        <v>44</v>
      </c>
      <c r="C40" s="19" t="s">
        <v>41</v>
      </c>
      <c r="D40" s="19">
        <v>1</v>
      </c>
      <c r="E40" s="149"/>
      <c r="F40" s="150"/>
      <c r="G40" s="151">
        <f t="shared" ref="G40:G44" si="1">+A40*D40*E40</f>
        <v>0</v>
      </c>
      <c r="H40" s="150"/>
    </row>
    <row r="41" spans="1:8" ht="36" x14ac:dyDescent="0.25">
      <c r="A41" s="19">
        <v>1</v>
      </c>
      <c r="B41" s="22" t="s">
        <v>45</v>
      </c>
      <c r="C41" s="19" t="s">
        <v>41</v>
      </c>
      <c r="D41" s="19">
        <v>1</v>
      </c>
      <c r="E41" s="149"/>
      <c r="F41" s="150"/>
      <c r="G41" s="151">
        <f t="shared" si="1"/>
        <v>0</v>
      </c>
      <c r="H41" s="150"/>
    </row>
    <row r="42" spans="1:8" ht="36" x14ac:dyDescent="0.25">
      <c r="A42" s="19">
        <v>1</v>
      </c>
      <c r="B42" s="22" t="s">
        <v>46</v>
      </c>
      <c r="C42" s="19" t="s">
        <v>41</v>
      </c>
      <c r="D42" s="19">
        <v>1</v>
      </c>
      <c r="E42" s="149"/>
      <c r="F42" s="150"/>
      <c r="G42" s="151">
        <f t="shared" si="1"/>
        <v>0</v>
      </c>
      <c r="H42" s="150"/>
    </row>
    <row r="43" spans="1:8" ht="36" x14ac:dyDescent="0.25">
      <c r="A43" s="19">
        <v>1</v>
      </c>
      <c r="B43" s="22" t="s">
        <v>47</v>
      </c>
      <c r="C43" s="23" t="s">
        <v>41</v>
      </c>
      <c r="D43" s="19">
        <v>1</v>
      </c>
      <c r="E43" s="149"/>
      <c r="F43" s="150"/>
      <c r="G43" s="151">
        <f t="shared" si="1"/>
        <v>0</v>
      </c>
      <c r="H43" s="150"/>
    </row>
    <row r="44" spans="1:8" ht="36" x14ac:dyDescent="0.25">
      <c r="A44" s="19">
        <v>1</v>
      </c>
      <c r="B44" s="20" t="s">
        <v>48</v>
      </c>
      <c r="C44" s="19" t="s">
        <v>41</v>
      </c>
      <c r="D44" s="19">
        <v>1</v>
      </c>
      <c r="E44" s="149"/>
      <c r="F44" s="150"/>
      <c r="G44" s="151">
        <f t="shared" si="1"/>
        <v>0</v>
      </c>
      <c r="H44" s="150"/>
    </row>
    <row r="45" spans="1:8" x14ac:dyDescent="0.25">
      <c r="A45" s="144" t="s">
        <v>55</v>
      </c>
      <c r="B45" s="145"/>
      <c r="C45" s="145"/>
      <c r="D45" s="145"/>
      <c r="E45" s="145"/>
      <c r="F45" s="146"/>
      <c r="G45" s="152">
        <f>SUM(G38:H44)</f>
        <v>0</v>
      </c>
      <c r="H45" s="153"/>
    </row>
    <row r="46" spans="1:8" x14ac:dyDescent="0.25">
      <c r="A46" s="154" t="s">
        <v>52</v>
      </c>
      <c r="B46" s="154"/>
      <c r="C46" s="154"/>
      <c r="D46" s="154"/>
      <c r="E46" s="154"/>
      <c r="F46" s="154"/>
      <c r="G46" s="155"/>
      <c r="H46" s="156"/>
    </row>
    <row r="47" spans="1:8" x14ac:dyDescent="0.25">
      <c r="A47" s="144" t="s">
        <v>70</v>
      </c>
      <c r="B47" s="145"/>
      <c r="C47" s="145"/>
      <c r="D47" s="145"/>
      <c r="E47" s="145"/>
      <c r="F47" s="145"/>
      <c r="G47" s="152">
        <f>+G45*G46</f>
        <v>0</v>
      </c>
      <c r="H47" s="153"/>
    </row>
    <row r="48" spans="1:8" x14ac:dyDescent="0.25">
      <c r="A48" s="144" t="s">
        <v>49</v>
      </c>
      <c r="B48" s="145"/>
      <c r="C48" s="145"/>
      <c r="D48" s="145"/>
      <c r="E48" s="145"/>
      <c r="F48" s="145"/>
      <c r="G48" s="145"/>
      <c r="H48" s="146"/>
    </row>
    <row r="49" spans="1:8" x14ac:dyDescent="0.25">
      <c r="A49" s="208" t="s">
        <v>68</v>
      </c>
      <c r="B49" s="209"/>
      <c r="C49" s="209"/>
      <c r="D49" s="209"/>
      <c r="E49" s="209"/>
      <c r="F49" s="210"/>
      <c r="G49" s="147">
        <f>+G35+G47</f>
        <v>0</v>
      </c>
      <c r="H49" s="148"/>
    </row>
    <row r="50" spans="1:8" x14ac:dyDescent="0.25">
      <c r="A50" s="208" t="s">
        <v>82</v>
      </c>
      <c r="B50" s="209"/>
      <c r="C50" s="209"/>
      <c r="D50" s="209"/>
      <c r="E50" s="209"/>
      <c r="F50" s="210"/>
      <c r="G50" s="147" t="e">
        <f>G49*xx%</f>
        <v>#NAME?</v>
      </c>
      <c r="H50" s="148"/>
    </row>
    <row r="51" spans="1:8" x14ac:dyDescent="0.25">
      <c r="A51" s="208" t="s">
        <v>83</v>
      </c>
      <c r="B51" s="209"/>
      <c r="C51" s="209"/>
      <c r="D51" s="209"/>
      <c r="E51" s="209"/>
      <c r="F51" s="210"/>
      <c r="G51" s="147" t="e">
        <f>G49*xx%</f>
        <v>#NAME?</v>
      </c>
      <c r="H51" s="148"/>
    </row>
    <row r="52" spans="1:8" x14ac:dyDescent="0.25">
      <c r="A52" s="208" t="s">
        <v>69</v>
      </c>
      <c r="B52" s="209"/>
      <c r="C52" s="209"/>
      <c r="D52" s="209"/>
      <c r="E52" s="209"/>
      <c r="F52" s="210"/>
      <c r="G52" s="147" t="e">
        <f>G49+G50+G51</f>
        <v>#NAME?</v>
      </c>
      <c r="H52" s="148"/>
    </row>
    <row r="53" spans="1:8" x14ac:dyDescent="0.25">
      <c r="A53" s="208" t="s">
        <v>195</v>
      </c>
      <c r="B53" s="209"/>
      <c r="C53" s="209"/>
      <c r="D53" s="209"/>
      <c r="E53" s="209"/>
      <c r="F53" s="210"/>
      <c r="G53" s="147" t="e">
        <f>(G52)*0.19</f>
        <v>#NAME?</v>
      </c>
      <c r="H53" s="148"/>
    </row>
    <row r="54" spans="1:8" x14ac:dyDescent="0.25">
      <c r="A54" s="144" t="s">
        <v>62</v>
      </c>
      <c r="B54" s="145"/>
      <c r="C54" s="145"/>
      <c r="D54" s="145"/>
      <c r="E54" s="145"/>
      <c r="F54" s="146"/>
      <c r="G54" s="147" t="e">
        <f>+G52+G53</f>
        <v>#NAME?</v>
      </c>
      <c r="H54" s="148"/>
    </row>
  </sheetData>
  <mergeCells count="69">
    <mergeCell ref="A53:F53"/>
    <mergeCell ref="G53:H53"/>
    <mergeCell ref="A54:F54"/>
    <mergeCell ref="G54:H54"/>
    <mergeCell ref="A50:F50"/>
    <mergeCell ref="G50:H50"/>
    <mergeCell ref="A51:F51"/>
    <mergeCell ref="G51:H51"/>
    <mergeCell ref="A52:F52"/>
    <mergeCell ref="G52:H52"/>
    <mergeCell ref="A49:F49"/>
    <mergeCell ref="G49:H49"/>
    <mergeCell ref="E43:F43"/>
    <mergeCell ref="G43:H43"/>
    <mergeCell ref="E44:F44"/>
    <mergeCell ref="G44:H44"/>
    <mergeCell ref="A45:F45"/>
    <mergeCell ref="G45:H45"/>
    <mergeCell ref="A46:F46"/>
    <mergeCell ref="G46:H46"/>
    <mergeCell ref="A47:F47"/>
    <mergeCell ref="G47:H47"/>
    <mergeCell ref="A48:H48"/>
    <mergeCell ref="E40:F40"/>
    <mergeCell ref="G40:H40"/>
    <mergeCell ref="E41:F41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A34:F34"/>
    <mergeCell ref="G34:H34"/>
    <mergeCell ref="A35:F35"/>
    <mergeCell ref="G35:H35"/>
    <mergeCell ref="A36:H36"/>
    <mergeCell ref="G28:H28"/>
    <mergeCell ref="G29:H29"/>
    <mergeCell ref="G31:H31"/>
    <mergeCell ref="G32:H32"/>
    <mergeCell ref="A33:F33"/>
    <mergeCell ref="G33:H33"/>
    <mergeCell ref="G27:H27"/>
    <mergeCell ref="G14:H14"/>
    <mergeCell ref="G15:H15"/>
    <mergeCell ref="G16:H16"/>
    <mergeCell ref="G17:H17"/>
    <mergeCell ref="G18:H18"/>
    <mergeCell ref="G20:H20"/>
    <mergeCell ref="G21:H21"/>
    <mergeCell ref="G22:H22"/>
    <mergeCell ref="G23:H23"/>
    <mergeCell ref="G25:H25"/>
    <mergeCell ref="G26:H26"/>
    <mergeCell ref="G13:H13"/>
    <mergeCell ref="A4:H4"/>
    <mergeCell ref="G5:H5"/>
    <mergeCell ref="G7:H7"/>
    <mergeCell ref="A1:H2"/>
    <mergeCell ref="A3:F3"/>
    <mergeCell ref="G8:H8"/>
    <mergeCell ref="G9:H9"/>
    <mergeCell ref="G10:H10"/>
    <mergeCell ref="G11:H11"/>
    <mergeCell ref="G12:H12"/>
  </mergeCells>
  <pageMargins left="0.7" right="0.7" top="0.75" bottom="0.75" header="0.3" footer="0.3"/>
  <pageSetup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opLeftCell="A25" zoomScale="60" zoomScaleNormal="60" workbookViewId="0">
      <selection activeCell="O35" sqref="O35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8.7109375" style="26" bestFit="1" customWidth="1"/>
    <col min="4" max="5" width="17.42578125" style="26" customWidth="1"/>
    <col min="6" max="6" width="15" style="26" bestFit="1" customWidth="1"/>
    <col min="7" max="7" width="12.28515625" style="26" customWidth="1"/>
    <col min="8" max="8" width="10.140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196</v>
      </c>
      <c r="B1" s="177"/>
      <c r="C1" s="177"/>
      <c r="D1" s="177"/>
      <c r="E1" s="177"/>
      <c r="F1" s="177"/>
      <c r="G1" s="177"/>
      <c r="H1" s="178"/>
    </row>
    <row r="2" spans="1:8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196</v>
      </c>
      <c r="B3" s="145"/>
      <c r="C3" s="145"/>
      <c r="D3" s="145"/>
      <c r="E3" s="145"/>
      <c r="F3" s="146"/>
      <c r="G3" s="17" t="s">
        <v>0</v>
      </c>
      <c r="H3" s="18" t="str">
        <f>(ROUND('[21]CRONO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162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+VLOOKUP(B7,'[21]PERSONAL REQUERIDO'!$B$5:$H$30,6,FALSE)</f>
        <v>1</v>
      </c>
      <c r="B7" s="40" t="s">
        <v>12</v>
      </c>
      <c r="C7" s="11" t="s">
        <v>7</v>
      </c>
      <c r="D7" s="13">
        <f>+VLOOKUP(B7,'[21]PERSONAL REQUERIDO'!$B$5:$D$30,3,FALSE)</f>
        <v>47</v>
      </c>
      <c r="E7" s="14">
        <f>ROUNDUP(D7/'[21]CRONO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+VLOOKUP(B8,'[21]PERSONAL REQUERIDO'!$B$5:$H$30,6,FALSE)</f>
        <v>1</v>
      </c>
      <c r="B8" s="40" t="s">
        <v>13</v>
      </c>
      <c r="C8" s="11" t="s">
        <v>7</v>
      </c>
      <c r="D8" s="13">
        <f>+VLOOKUP(B8,'[21]PERSONAL REQUERIDO'!$B$5:$D$30,3,FALSE)</f>
        <v>20</v>
      </c>
      <c r="E8" s="14">
        <f>ROUNDUP(D8/'[21]CRONO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+VLOOKUP(B9,'[21]PERSONAL REQUERIDO'!$B$5:$H$30,6,FALSE)</f>
        <v>1</v>
      </c>
      <c r="B9" s="40" t="s">
        <v>14</v>
      </c>
      <c r="C9" s="11" t="s">
        <v>7</v>
      </c>
      <c r="D9" s="13">
        <f>+VLOOKUP(B9,'[21]PERSONAL REQUERIDO'!$B$5:$D$30,3,FALSE)</f>
        <v>10</v>
      </c>
      <c r="E9" s="14">
        <f>ROUNDUP(D9/'[21]CRONO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+VLOOKUP(B10,'[21]PERSONAL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ROUNDUP(D10/'[21]CRONO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+VLOOKUP(B11,'[21]PERSONAL REQUERIDO'!$B$5:$H$30,6,FALSE)</f>
        <v>1</v>
      </c>
      <c r="B11" s="40" t="s">
        <v>16</v>
      </c>
      <c r="C11" s="11" t="s">
        <v>7</v>
      </c>
      <c r="D11" s="13">
        <f>+VLOOKUP(B11,'[21]PERSONAL REQUERIDO'!$B$5:$D$30,3,FALSE)</f>
        <v>4</v>
      </c>
      <c r="E11" s="14">
        <f>ROUNDUP(D11/'[21]CRONO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+VLOOKUP(B12,'[21]PERSONAL REQUERIDO'!$B$5:$H$30,6,FALSE)</f>
        <v>1</v>
      </c>
      <c r="B12" s="40" t="s">
        <v>17</v>
      </c>
      <c r="C12" s="11" t="s">
        <v>7</v>
      </c>
      <c r="D12" s="13">
        <f>+VLOOKUP(B12,'[21]PERSONAL REQUERIDO'!$B$5:$D$30,3,FALSE)</f>
        <v>8</v>
      </c>
      <c r="E12" s="14">
        <f>ROUNDUP(D12/'[21]CRONO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+VLOOKUP(B13,'[21]PERSONAL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ROUNDUP(D13/'[21]CRONO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+VLOOKUP(B14,'[21]PERSONAL REQUERIDO'!$B$5:$H$30,6,FALSE)</f>
        <v>1</v>
      </c>
      <c r="B14" s="40" t="s">
        <v>19</v>
      </c>
      <c r="C14" s="11" t="s">
        <v>7</v>
      </c>
      <c r="D14" s="13">
        <f>+VLOOKUP(B14,'[21]PERSONAL REQUERIDO'!$B$5:$D$30,3,FALSE)</f>
        <v>10</v>
      </c>
      <c r="E14" s="14">
        <f>ROUNDUP(D14/'[21]CRONO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+VLOOKUP(B15,'[21]PERSONAL REQUERIDO'!$B$5:$H$30,6,FALSE)</f>
        <v>1</v>
      </c>
      <c r="B15" s="40" t="s">
        <v>20</v>
      </c>
      <c r="C15" s="11" t="s">
        <v>7</v>
      </c>
      <c r="D15" s="13">
        <f>+VLOOKUP(B15,'[21]PERSONAL REQUERIDO'!$B$5:$D$30,3,FALSE)</f>
        <v>11</v>
      </c>
      <c r="E15" s="14">
        <f>ROUNDUP(D15/'[21]CRONO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+VLOOKUP(B16,'[21]PERSONAL REQUERIDO'!$B$5:$H$30,6,FALSE)</f>
        <v>1</v>
      </c>
      <c r="B16" s="40" t="s">
        <v>21</v>
      </c>
      <c r="C16" s="11" t="s">
        <v>7</v>
      </c>
      <c r="D16" s="13">
        <f>+VLOOKUP(B16,'[21]PERSONAL REQUERIDO'!$B$5:$D$30,3,FALSE)</f>
        <v>5</v>
      </c>
      <c r="E16" s="14">
        <f>ROUNDUP(D16/'[21]CRONO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+VLOOKUP(B17,'[21]PERSONAL REQUERIDO'!$B$5:$H$30,6,FALSE)</f>
        <v>1</v>
      </c>
      <c r="B17" s="40" t="s">
        <v>22</v>
      </c>
      <c r="C17" s="11" t="s">
        <v>7</v>
      </c>
      <c r="D17" s="13">
        <f>+VLOOKUP(B17,'[21]PERSONAL REQUERIDO'!$B$5:$D$30,3,FALSE)</f>
        <v>12</v>
      </c>
      <c r="E17" s="14">
        <f>ROUNDUP(D17/'[21]CRONO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+VLOOKUP(B18,'[21]PERSONAL REQUERIDO'!$B$5:$H$30,6,FALSE)</f>
        <v>1</v>
      </c>
      <c r="B18" s="40" t="s">
        <v>23</v>
      </c>
      <c r="C18" s="11" t="s">
        <v>7</v>
      </c>
      <c r="D18" s="13">
        <f>+VLOOKUP(B18,'[21]PERSONAL REQUERIDO'!$B$5:$D$30,3,FALSE)</f>
        <v>28</v>
      </c>
      <c r="E18" s="14">
        <f>ROUNDUP(D18/'[21]CRONO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+VLOOKUP(B20,'[21]PERSONAL REQUERIDO'!$B$5:$H$30,6,FALSE)</f>
        <v>1</v>
      </c>
      <c r="B20" s="40" t="s">
        <v>25</v>
      </c>
      <c r="C20" s="11" t="s">
        <v>7</v>
      </c>
      <c r="D20" s="13">
        <f>+VLOOKUP(B20,'[21]PERSONAL REQUERIDO'!$B$5:$D$30,3,FALSE)</f>
        <v>3</v>
      </c>
      <c r="E20" s="14">
        <f>+D20/'[21]CRONO - CONSULTORIA'!$C$5/A20</f>
        <v>0.05</v>
      </c>
      <c r="F20" s="41"/>
      <c r="G20" s="151"/>
      <c r="H20" s="150"/>
    </row>
    <row r="21" spans="1:8" x14ac:dyDescent="0.25">
      <c r="A21" s="11">
        <f>+VLOOKUP(B21,'[21]PERSONAL REQUERIDO'!$B$5:$H$30,6,FALSE)</f>
        <v>1</v>
      </c>
      <c r="B21" s="40" t="s">
        <v>28</v>
      </c>
      <c r="C21" s="11" t="s">
        <v>7</v>
      </c>
      <c r="D21" s="13">
        <f>+VLOOKUP(B21,'[21]PERSONAL REQUERIDO'!$B$5:$D$30,3,FALSE)</f>
        <v>12</v>
      </c>
      <c r="E21" s="14">
        <f>+D21/'[21]CRONO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+VLOOKUP(B23,'[21]PERSONAL REQUERIDO'!$B$5:$H$30,6,FALSE)</f>
        <v>1</v>
      </c>
      <c r="B23" s="40" t="s">
        <v>30</v>
      </c>
      <c r="C23" s="11" t="s">
        <v>7</v>
      </c>
      <c r="D23" s="13">
        <f>+VLOOKUP(B23,'[21]PERSONAL REQUERIDO'!$B$5:$D$30,3,FALSE)</f>
        <v>10</v>
      </c>
      <c r="E23" s="14">
        <f>ROUNDUP(D23/'[21]CRONO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+VLOOKUP(B24,'[21]PERSONAL REQUERIDO'!$B$5:$H$30,6,FALSE)</f>
        <v>1</v>
      </c>
      <c r="B24" s="40" t="s">
        <v>31</v>
      </c>
      <c r="C24" s="11" t="s">
        <v>7</v>
      </c>
      <c r="D24" s="13">
        <f>+VLOOKUP(B24,'[21]PERSONAL REQUERIDO'!$B$5:$D$30,3,FALSE)</f>
        <v>4</v>
      </c>
      <c r="E24" s="14">
        <f>+D24/'[21]CRONO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+VLOOKUP(B25,'[21]PERSONAL REQUERIDO'!$B$5:$H$30,6,FALSE)</f>
        <v>1</v>
      </c>
      <c r="B25" s="40" t="s">
        <v>32</v>
      </c>
      <c r="C25" s="11" t="s">
        <v>7</v>
      </c>
      <c r="D25" s="13">
        <f>+VLOOKUP(B25,'[21]PERSONAL REQUERIDO'!$B$5:$D$30,3,FALSE)</f>
        <v>4</v>
      </c>
      <c r="E25" s="14">
        <f>+D25/'[21]CRONO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+VLOOKUP(B26,'[21]PERSONAL REQUERIDO'!$B$5:$H$30,6,FALSE)</f>
        <v>1</v>
      </c>
      <c r="B26" s="40" t="s">
        <v>33</v>
      </c>
      <c r="C26" s="11" t="s">
        <v>7</v>
      </c>
      <c r="D26" s="13">
        <f>+VLOOKUP(B26,'[21]PERSONAL REQUERIDO'!$B$5:$D$30,3,FALSE)</f>
        <v>29</v>
      </c>
      <c r="E26" s="14">
        <f>ROUNDUP(D26/'[21]CRONO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+VLOOKUP(B27,'[21]PERSONAL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ROUNDUP(D27/'[21]CRONO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78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74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97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26" t="s">
        <v>38</v>
      </c>
      <c r="B31" s="226"/>
      <c r="C31" s="226"/>
      <c r="D31" s="226"/>
      <c r="E31" s="226"/>
      <c r="F31" s="226"/>
      <c r="G31" s="226"/>
      <c r="H31" s="226"/>
    </row>
    <row r="32" spans="1:8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63" t="s">
        <v>54</v>
      </c>
      <c r="H32" s="225"/>
    </row>
    <row r="33" spans="1:8" ht="63.6" customHeight="1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>+A34*D34*E34</f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ref="G35:G39" si="1">+A35*D35*E35</f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170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74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75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81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64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A48:F48"/>
    <mergeCell ref="G48:H48"/>
    <mergeCell ref="A49:F49"/>
    <mergeCell ref="G49:H49"/>
    <mergeCell ref="A45:F45"/>
    <mergeCell ref="G45:H45"/>
    <mergeCell ref="A46:F46"/>
    <mergeCell ref="G46:H46"/>
    <mergeCell ref="A47:F47"/>
    <mergeCell ref="G47:H47"/>
    <mergeCell ref="A44:F44"/>
    <mergeCell ref="G44:H44"/>
    <mergeCell ref="E38:F38"/>
    <mergeCell ref="G38:H38"/>
    <mergeCell ref="E39:F39"/>
    <mergeCell ref="G39:H39"/>
    <mergeCell ref="A40:F40"/>
    <mergeCell ref="G40:H40"/>
    <mergeCell ref="A41:F41"/>
    <mergeCell ref="G41:H41"/>
    <mergeCell ref="A42:F42"/>
    <mergeCell ref="G42:H42"/>
    <mergeCell ref="A43:H43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A29:F29"/>
    <mergeCell ref="G29:H29"/>
    <mergeCell ref="A30:F30"/>
    <mergeCell ref="G30:H30"/>
    <mergeCell ref="A31:H31"/>
    <mergeCell ref="G26:H26"/>
    <mergeCell ref="G27:H27"/>
    <mergeCell ref="A28:F28"/>
    <mergeCell ref="G28:H28"/>
    <mergeCell ref="G21:H21"/>
    <mergeCell ref="G23:H23"/>
    <mergeCell ref="G24:H24"/>
    <mergeCell ref="G25:H25"/>
    <mergeCell ref="G20:H2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4:H4"/>
    <mergeCell ref="G5:H5"/>
    <mergeCell ref="G7:H7"/>
    <mergeCell ref="A1:H2"/>
    <mergeCell ref="A3:F3"/>
  </mergeCells>
  <pageMargins left="0.7" right="0.7" top="0.75" bottom="0.75" header="0.3" footer="0.3"/>
  <pageSetup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49"/>
  <sheetViews>
    <sheetView tabSelected="1" topLeftCell="A28" zoomScale="70" zoomScaleNormal="70" workbookViewId="0">
      <selection activeCell="M52" sqref="M51:M52"/>
    </sheetView>
  </sheetViews>
  <sheetFormatPr baseColWidth="10" defaultColWidth="8.85546875" defaultRowHeight="12" x14ac:dyDescent="0.25"/>
  <cols>
    <col min="1" max="1" width="12.5703125" style="26" customWidth="1"/>
    <col min="2" max="2" width="42.7109375" style="26" customWidth="1"/>
    <col min="3" max="3" width="14.140625" style="26" customWidth="1"/>
    <col min="4" max="4" width="14.140625" style="26" bestFit="1" customWidth="1"/>
    <col min="5" max="5" width="14.28515625" style="26" bestFit="1" customWidth="1"/>
    <col min="6" max="6" width="15.5703125" style="26" bestFit="1" customWidth="1"/>
    <col min="7" max="7" width="12.28515625" style="26" customWidth="1"/>
    <col min="8" max="8" width="10.28515625" style="26" bestFit="1" customWidth="1"/>
    <col min="9" max="11" width="8.85546875" style="26"/>
    <col min="12" max="12" width="12.28515625" style="26" customWidth="1"/>
    <col min="13" max="16384" width="8.85546875" style="26"/>
  </cols>
  <sheetData>
    <row r="1" spans="1:8" x14ac:dyDescent="0.25">
      <c r="A1" s="176" t="s">
        <v>198</v>
      </c>
      <c r="B1" s="177"/>
      <c r="C1" s="177"/>
      <c r="D1" s="177"/>
      <c r="E1" s="177"/>
      <c r="F1" s="177"/>
      <c r="G1" s="177"/>
      <c r="H1" s="178"/>
    </row>
    <row r="2" spans="1:8" ht="31.15" customHeight="1" x14ac:dyDescent="0.25">
      <c r="A2" s="179"/>
      <c r="B2" s="180"/>
      <c r="C2" s="180"/>
      <c r="D2" s="180"/>
      <c r="E2" s="180"/>
      <c r="F2" s="180"/>
      <c r="G2" s="180"/>
      <c r="H2" s="181"/>
    </row>
    <row r="3" spans="1:8" ht="24" x14ac:dyDescent="0.25">
      <c r="A3" s="144" t="s">
        <v>197</v>
      </c>
      <c r="B3" s="145"/>
      <c r="C3" s="145"/>
      <c r="D3" s="145"/>
      <c r="E3" s="145"/>
      <c r="F3" s="146"/>
      <c r="G3" s="17" t="s">
        <v>0</v>
      </c>
      <c r="H3" s="18" t="str">
        <f>(ROUND('[22]CRONO - CONSULTORIA'!C5/360*12, 2))&amp;" MESES"</f>
        <v>2 MESES</v>
      </c>
    </row>
    <row r="4" spans="1:8" x14ac:dyDescent="0.25">
      <c r="A4" s="227" t="s">
        <v>10</v>
      </c>
      <c r="B4" s="228"/>
      <c r="C4" s="228"/>
      <c r="D4" s="228"/>
      <c r="E4" s="228"/>
      <c r="F4" s="228"/>
      <c r="G4" s="228"/>
      <c r="H4" s="229"/>
    </row>
    <row r="5" spans="1:8" ht="24" x14ac:dyDescent="0.25">
      <c r="A5" s="4" t="s">
        <v>1</v>
      </c>
      <c r="B5" s="17" t="s">
        <v>61</v>
      </c>
      <c r="C5" s="17" t="s">
        <v>2</v>
      </c>
      <c r="D5" s="5" t="s">
        <v>3</v>
      </c>
      <c r="E5" s="6" t="s">
        <v>59</v>
      </c>
      <c r="F5" s="6" t="s">
        <v>4</v>
      </c>
      <c r="G5" s="174" t="s">
        <v>58</v>
      </c>
      <c r="H5" s="175"/>
    </row>
    <row r="6" spans="1:8" x14ac:dyDescent="0.25">
      <c r="A6" s="7" t="s">
        <v>11</v>
      </c>
      <c r="B6" s="8"/>
      <c r="C6" s="8"/>
      <c r="D6" s="8"/>
      <c r="E6" s="8"/>
      <c r="F6" s="9"/>
      <c r="G6" s="8"/>
      <c r="H6" s="10"/>
    </row>
    <row r="7" spans="1:8" x14ac:dyDescent="0.25">
      <c r="A7" s="11">
        <f>+VLOOKUP(B7,'[22]PERSONAL REQUERIDO'!$B$5:$H$30,6,FALSE)</f>
        <v>1</v>
      </c>
      <c r="B7" s="40" t="s">
        <v>12</v>
      </c>
      <c r="C7" s="11" t="s">
        <v>7</v>
      </c>
      <c r="D7" s="13">
        <f>+VLOOKUP(B7,'[22]PERSONAL REQUERIDO'!$B$5:$D$30,3,FALSE)</f>
        <v>47</v>
      </c>
      <c r="E7" s="14">
        <f>ROUNDUP(D7/'[22]CRONO - CONSULTORIA'!$C$5/A7,2)</f>
        <v>0.79</v>
      </c>
      <c r="F7" s="41"/>
      <c r="G7" s="151">
        <f t="shared" ref="G7:G18" si="0">+D7*F7</f>
        <v>0</v>
      </c>
      <c r="H7" s="150"/>
    </row>
    <row r="8" spans="1:8" x14ac:dyDescent="0.25">
      <c r="A8" s="11">
        <f>+VLOOKUP(B8,'[22]PERSONAL REQUERIDO'!$B$5:$H$30,6,FALSE)</f>
        <v>1</v>
      </c>
      <c r="B8" s="40" t="s">
        <v>13</v>
      </c>
      <c r="C8" s="11" t="s">
        <v>7</v>
      </c>
      <c r="D8" s="13">
        <f>+VLOOKUP(B8,'[22]PERSONAL REQUERIDO'!$B$5:$D$30,3,FALSE)</f>
        <v>20</v>
      </c>
      <c r="E8" s="14">
        <f>ROUNDUP(D8/'[22]CRONO - CONSULTORIA'!$C$5/A8,2)</f>
        <v>0.34</v>
      </c>
      <c r="F8" s="41"/>
      <c r="G8" s="151">
        <f t="shared" si="0"/>
        <v>0</v>
      </c>
      <c r="H8" s="150"/>
    </row>
    <row r="9" spans="1:8" x14ac:dyDescent="0.25">
      <c r="A9" s="11">
        <f>+VLOOKUP(B9,'[22]PERSONAL REQUERIDO'!$B$5:$H$30,6,FALSE)</f>
        <v>1</v>
      </c>
      <c r="B9" s="40" t="s">
        <v>14</v>
      </c>
      <c r="C9" s="11" t="s">
        <v>7</v>
      </c>
      <c r="D9" s="13">
        <f>+VLOOKUP(B9,'[22]PERSONAL REQUERIDO'!$B$5:$D$30,3,FALSE)</f>
        <v>10</v>
      </c>
      <c r="E9" s="14">
        <f>ROUNDUP(D9/'[22]CRONO - CONSULTORIA'!$C$5/A9,2)</f>
        <v>0.17</v>
      </c>
      <c r="F9" s="41"/>
      <c r="G9" s="151">
        <f t="shared" si="0"/>
        <v>0</v>
      </c>
      <c r="H9" s="150"/>
    </row>
    <row r="10" spans="1:8" x14ac:dyDescent="0.25">
      <c r="A10" s="11">
        <f>+VLOOKUP(B10,'[22]PERSONAL REQUERIDO'!$B$5:$H$30,6,FALSE)</f>
        <v>1</v>
      </c>
      <c r="B10" s="40" t="s">
        <v>15</v>
      </c>
      <c r="C10" s="11" t="s">
        <v>7</v>
      </c>
      <c r="D10" s="13">
        <v>0</v>
      </c>
      <c r="E10" s="14">
        <f>ROUNDUP(D10/'[22]CRONO - CONSULTORIA'!$C$5/A10,2)</f>
        <v>0</v>
      </c>
      <c r="F10" s="41"/>
      <c r="G10" s="151">
        <f t="shared" si="0"/>
        <v>0</v>
      </c>
      <c r="H10" s="150"/>
    </row>
    <row r="11" spans="1:8" x14ac:dyDescent="0.25">
      <c r="A11" s="11">
        <f>+VLOOKUP(B11,'[22]PERSONAL REQUERIDO'!$B$5:$H$30,6,FALSE)</f>
        <v>1</v>
      </c>
      <c r="B11" s="40" t="s">
        <v>16</v>
      </c>
      <c r="C11" s="11" t="s">
        <v>7</v>
      </c>
      <c r="D11" s="13">
        <f>+VLOOKUP(B11,'[22]PERSONAL REQUERIDO'!$B$5:$D$30,3,FALSE)</f>
        <v>4</v>
      </c>
      <c r="E11" s="14">
        <f>ROUNDUP(D11/'[22]CRONO - CONSULTORIA'!$C$5/A11,2)</f>
        <v>6.9999999999999993E-2</v>
      </c>
      <c r="F11" s="41"/>
      <c r="G11" s="151">
        <f t="shared" si="0"/>
        <v>0</v>
      </c>
      <c r="H11" s="150"/>
    </row>
    <row r="12" spans="1:8" x14ac:dyDescent="0.25">
      <c r="A12" s="11">
        <f>+VLOOKUP(B12,'[22]PERSONAL REQUERIDO'!$B$5:$H$30,6,FALSE)</f>
        <v>1</v>
      </c>
      <c r="B12" s="40" t="s">
        <v>17</v>
      </c>
      <c r="C12" s="11" t="s">
        <v>7</v>
      </c>
      <c r="D12" s="13">
        <f>+VLOOKUP(B12,'[22]PERSONAL REQUERIDO'!$B$5:$D$30,3,FALSE)</f>
        <v>8</v>
      </c>
      <c r="E12" s="14">
        <f>ROUNDUP(D12/'[22]CRONO - CONSULTORIA'!$C$5/A12,2)</f>
        <v>0.14000000000000001</v>
      </c>
      <c r="F12" s="41"/>
      <c r="G12" s="151">
        <f t="shared" si="0"/>
        <v>0</v>
      </c>
      <c r="H12" s="150"/>
    </row>
    <row r="13" spans="1:8" x14ac:dyDescent="0.25">
      <c r="A13" s="11">
        <f>+VLOOKUP(B13,'[22]PERSONAL REQUERIDO'!$B$5:$H$30,6,FALSE)</f>
        <v>1</v>
      </c>
      <c r="B13" s="40" t="s">
        <v>18</v>
      </c>
      <c r="C13" s="11" t="s">
        <v>7</v>
      </c>
      <c r="D13" s="13">
        <v>0</v>
      </c>
      <c r="E13" s="14">
        <f>ROUNDUP(D13/'[22]CRONO - CONSULTORIA'!$C$5/A13,2)</f>
        <v>0</v>
      </c>
      <c r="F13" s="41"/>
      <c r="G13" s="151">
        <f t="shared" si="0"/>
        <v>0</v>
      </c>
      <c r="H13" s="150"/>
    </row>
    <row r="14" spans="1:8" x14ac:dyDescent="0.25">
      <c r="A14" s="11">
        <f>+VLOOKUP(B14,'[22]PERSONAL REQUERIDO'!$B$5:$H$30,6,FALSE)</f>
        <v>1</v>
      </c>
      <c r="B14" s="40" t="s">
        <v>19</v>
      </c>
      <c r="C14" s="11" t="s">
        <v>7</v>
      </c>
      <c r="D14" s="13">
        <f>+VLOOKUP(B14,'[22]PERSONAL REQUERIDO'!$B$5:$D$30,3,FALSE)</f>
        <v>10</v>
      </c>
      <c r="E14" s="14">
        <f>ROUNDUP(D14/'[22]CRONO - CONSULTORIA'!$C$5/A14,2)</f>
        <v>0.17</v>
      </c>
      <c r="F14" s="41"/>
      <c r="G14" s="151">
        <f t="shared" si="0"/>
        <v>0</v>
      </c>
      <c r="H14" s="150"/>
    </row>
    <row r="15" spans="1:8" x14ac:dyDescent="0.25">
      <c r="A15" s="11">
        <f>+VLOOKUP(B15,'[22]PERSONAL REQUERIDO'!$B$5:$H$30,6,FALSE)</f>
        <v>1</v>
      </c>
      <c r="B15" s="40" t="s">
        <v>20</v>
      </c>
      <c r="C15" s="11" t="s">
        <v>7</v>
      </c>
      <c r="D15" s="13">
        <f>+VLOOKUP(B15,'[22]PERSONAL REQUERIDO'!$B$5:$D$30,3,FALSE)</f>
        <v>11</v>
      </c>
      <c r="E15" s="14">
        <f>ROUNDUP(D15/'[22]CRONO - CONSULTORIA'!$C$5/A15,2)</f>
        <v>0.19</v>
      </c>
      <c r="F15" s="41"/>
      <c r="G15" s="151">
        <f t="shared" si="0"/>
        <v>0</v>
      </c>
      <c r="H15" s="150"/>
    </row>
    <row r="16" spans="1:8" x14ac:dyDescent="0.25">
      <c r="A16" s="11">
        <f>+VLOOKUP(B16,'[22]PERSONAL REQUERIDO'!$B$5:$H$30,6,FALSE)</f>
        <v>1</v>
      </c>
      <c r="B16" s="40" t="s">
        <v>21</v>
      </c>
      <c r="C16" s="11" t="s">
        <v>7</v>
      </c>
      <c r="D16" s="13">
        <f>+VLOOKUP(B16,'[22]PERSONAL REQUERIDO'!$B$5:$D$30,3,FALSE)</f>
        <v>5</v>
      </c>
      <c r="E16" s="14">
        <f>ROUNDUP(D16/'[22]CRONO - CONSULTORIA'!$C$5/A16,2)</f>
        <v>0.09</v>
      </c>
      <c r="F16" s="41"/>
      <c r="G16" s="151">
        <f t="shared" si="0"/>
        <v>0</v>
      </c>
      <c r="H16" s="150"/>
    </row>
    <row r="17" spans="1:8" x14ac:dyDescent="0.25">
      <c r="A17" s="11">
        <f>+VLOOKUP(B17,'[22]PERSONAL REQUERIDO'!$B$5:$H$30,6,FALSE)</f>
        <v>1</v>
      </c>
      <c r="B17" s="40" t="s">
        <v>22</v>
      </c>
      <c r="C17" s="11" t="s">
        <v>7</v>
      </c>
      <c r="D17" s="13">
        <f>+VLOOKUP(B17,'[22]PERSONAL REQUERIDO'!$B$5:$D$30,3,FALSE)</f>
        <v>12</v>
      </c>
      <c r="E17" s="14">
        <f>ROUNDUP(D17/'[22]CRONO - CONSULTORIA'!$C$5/A17,2)</f>
        <v>0.2</v>
      </c>
      <c r="F17" s="41"/>
      <c r="G17" s="151">
        <f t="shared" si="0"/>
        <v>0</v>
      </c>
      <c r="H17" s="150"/>
    </row>
    <row r="18" spans="1:8" x14ac:dyDescent="0.25">
      <c r="A18" s="11">
        <f>+VLOOKUP(B18,'[22]PERSONAL REQUERIDO'!$B$5:$H$30,6,FALSE)</f>
        <v>1</v>
      </c>
      <c r="B18" s="40" t="s">
        <v>23</v>
      </c>
      <c r="C18" s="11" t="s">
        <v>7</v>
      </c>
      <c r="D18" s="13">
        <f>+VLOOKUP(B18,'[22]PERSONAL REQUERIDO'!$B$5:$D$30,3,FALSE)</f>
        <v>28</v>
      </c>
      <c r="E18" s="14">
        <f>ROUNDUP(D18/'[22]CRONO - CONSULTORIA'!$C$5/A18,2)</f>
        <v>0.47000000000000003</v>
      </c>
      <c r="F18" s="41"/>
      <c r="G18" s="151">
        <f t="shared" si="0"/>
        <v>0</v>
      </c>
      <c r="H18" s="150"/>
    </row>
    <row r="19" spans="1:8" x14ac:dyDescent="0.25">
      <c r="A19" s="7" t="s">
        <v>24</v>
      </c>
      <c r="B19" s="8"/>
      <c r="C19" s="8"/>
      <c r="D19" s="8"/>
      <c r="E19" s="16"/>
      <c r="F19" s="8"/>
      <c r="G19" s="8"/>
      <c r="H19" s="10"/>
    </row>
    <row r="20" spans="1:8" x14ac:dyDescent="0.25">
      <c r="A20" s="11">
        <f>+VLOOKUP(B20,'[22]PERSONAL REQUERIDO'!$B$5:$H$30,6,FALSE)</f>
        <v>1</v>
      </c>
      <c r="B20" s="40" t="s">
        <v>25</v>
      </c>
      <c r="C20" s="11" t="s">
        <v>7</v>
      </c>
      <c r="D20" s="13">
        <f>+VLOOKUP(B20,'[22]PERSONAL REQUERIDO'!$B$5:$D$30,3,FALSE)</f>
        <v>3</v>
      </c>
      <c r="E20" s="14">
        <f>+D20/'[22]CRONO - CONSULTORIA'!$C$5/A20</f>
        <v>0.05</v>
      </c>
      <c r="F20" s="41"/>
      <c r="G20" s="151"/>
      <c r="H20" s="150"/>
    </row>
    <row r="21" spans="1:8" x14ac:dyDescent="0.25">
      <c r="A21" s="11">
        <f>+VLOOKUP(B21,'[22]PERSONAL REQUERIDO'!$B$5:$H$30,6,FALSE)</f>
        <v>1</v>
      </c>
      <c r="B21" s="40" t="s">
        <v>28</v>
      </c>
      <c r="C21" s="11" t="s">
        <v>7</v>
      </c>
      <c r="D21" s="13">
        <f>+VLOOKUP(B21,'[22]PERSONAL REQUERIDO'!$B$5:$D$30,3,FALSE)</f>
        <v>12</v>
      </c>
      <c r="E21" s="14">
        <f>+D21/'[22]CRONO - CONSULTORIA'!$C$5/A21</f>
        <v>0.2</v>
      </c>
      <c r="F21" s="41"/>
      <c r="G21" s="151">
        <f>+D21*F21</f>
        <v>0</v>
      </c>
      <c r="H21" s="150"/>
    </row>
    <row r="22" spans="1:8" x14ac:dyDescent="0.25">
      <c r="A22" s="7" t="s">
        <v>29</v>
      </c>
      <c r="B22" s="8"/>
      <c r="C22" s="8"/>
      <c r="D22" s="8"/>
      <c r="E22" s="16"/>
      <c r="F22" s="8"/>
      <c r="G22" s="8"/>
      <c r="H22" s="10"/>
    </row>
    <row r="23" spans="1:8" x14ac:dyDescent="0.25">
      <c r="A23" s="11">
        <f>+VLOOKUP(B23,'[22]PERSONAL REQUERIDO'!$B$5:$H$30,6,FALSE)</f>
        <v>1</v>
      </c>
      <c r="B23" s="40" t="s">
        <v>30</v>
      </c>
      <c r="C23" s="11" t="s">
        <v>7</v>
      </c>
      <c r="D23" s="13">
        <f>+VLOOKUP(B23,'[22]PERSONAL REQUERIDO'!$B$5:$D$30,3,FALSE)</f>
        <v>10</v>
      </c>
      <c r="E23" s="14">
        <f>ROUNDUP(D23/'[22]CRONO - CONSULTORIA'!$C$5/A23,2)</f>
        <v>0.17</v>
      </c>
      <c r="F23" s="41"/>
      <c r="G23" s="151">
        <f>+D23*F23</f>
        <v>0</v>
      </c>
      <c r="H23" s="150"/>
    </row>
    <row r="24" spans="1:8" x14ac:dyDescent="0.25">
      <c r="A24" s="11">
        <f>+VLOOKUP(B24,'[22]PERSONAL REQUERIDO'!$B$5:$H$30,6,FALSE)</f>
        <v>1</v>
      </c>
      <c r="B24" s="40" t="s">
        <v>31</v>
      </c>
      <c r="C24" s="11" t="s">
        <v>7</v>
      </c>
      <c r="D24" s="13">
        <f>+VLOOKUP(B24,'[22]PERSONAL REQUERIDO'!$B$5:$D$30,3,FALSE)</f>
        <v>4</v>
      </c>
      <c r="E24" s="14">
        <f>+D24/'[22]CRONO - CONSULTORIA'!$C$5/A24</f>
        <v>6.6666666666666666E-2</v>
      </c>
      <c r="F24" s="41"/>
      <c r="G24" s="151">
        <f>+D24*F24</f>
        <v>0</v>
      </c>
      <c r="H24" s="150"/>
    </row>
    <row r="25" spans="1:8" x14ac:dyDescent="0.25">
      <c r="A25" s="11">
        <f>+VLOOKUP(B25,'[22]PERSONAL REQUERIDO'!$B$5:$H$30,6,FALSE)</f>
        <v>1</v>
      </c>
      <c r="B25" s="40" t="s">
        <v>32</v>
      </c>
      <c r="C25" s="11" t="s">
        <v>7</v>
      </c>
      <c r="D25" s="13">
        <f>+VLOOKUP(B25,'[22]PERSONAL REQUERIDO'!$B$5:$D$30,3,FALSE)</f>
        <v>4</v>
      </c>
      <c r="E25" s="14">
        <f>+D25/'[22]CRONO - CONSULTORIA'!$C$5/A25</f>
        <v>6.6666666666666666E-2</v>
      </c>
      <c r="F25" s="41"/>
      <c r="G25" s="151">
        <f>+D25*F25</f>
        <v>0</v>
      </c>
      <c r="H25" s="150"/>
    </row>
    <row r="26" spans="1:8" x14ac:dyDescent="0.25">
      <c r="A26" s="11">
        <f>+VLOOKUP(B26,'[22]PERSONAL REQUERIDO'!$B$5:$H$30,6,FALSE)</f>
        <v>1</v>
      </c>
      <c r="B26" s="40" t="s">
        <v>33</v>
      </c>
      <c r="C26" s="11" t="s">
        <v>7</v>
      </c>
      <c r="D26" s="13">
        <f>+VLOOKUP(B26,'[22]PERSONAL REQUERIDO'!$B$5:$D$30,3,FALSE)</f>
        <v>29</v>
      </c>
      <c r="E26" s="14">
        <f>ROUNDUP(D26/'[22]CRONO - CONSULTORIA'!$C$5/A26,2)</f>
        <v>0.49</v>
      </c>
      <c r="F26" s="41"/>
      <c r="G26" s="151">
        <f>+D26*F26</f>
        <v>0</v>
      </c>
      <c r="H26" s="150"/>
    </row>
    <row r="27" spans="1:8" x14ac:dyDescent="0.25">
      <c r="A27" s="11">
        <f>+VLOOKUP(B27,'[22]PERSONAL REQUERIDO'!$B$5:$H$30,6,FALSE)</f>
        <v>1</v>
      </c>
      <c r="B27" s="40" t="s">
        <v>34</v>
      </c>
      <c r="C27" s="11" t="s">
        <v>7</v>
      </c>
      <c r="D27" s="13">
        <v>0</v>
      </c>
      <c r="E27" s="14">
        <f>ROUNDUP(D27/'[22]CRONO - CONSULTORIA'!$C$5/A27,2)</f>
        <v>0</v>
      </c>
      <c r="F27" s="41"/>
      <c r="G27" s="151">
        <f>+D27*F27</f>
        <v>0</v>
      </c>
      <c r="H27" s="150"/>
    </row>
    <row r="28" spans="1:8" ht="13.15" customHeight="1" x14ac:dyDescent="0.25">
      <c r="A28" s="168" t="s">
        <v>51</v>
      </c>
      <c r="B28" s="169"/>
      <c r="C28" s="169"/>
      <c r="D28" s="169"/>
      <c r="E28" s="169"/>
      <c r="F28" s="170"/>
      <c r="G28" s="152">
        <f>SUM(G6:H27)</f>
        <v>0</v>
      </c>
      <c r="H28" s="153"/>
    </row>
    <row r="29" spans="1:8" ht="13.15" customHeight="1" x14ac:dyDescent="0.25">
      <c r="A29" s="154" t="s">
        <v>52</v>
      </c>
      <c r="B29" s="154"/>
      <c r="C29" s="154"/>
      <c r="D29" s="154"/>
      <c r="E29" s="154"/>
      <c r="F29" s="154"/>
      <c r="G29" s="155"/>
      <c r="H29" s="156"/>
    </row>
    <row r="30" spans="1:8" ht="13.15" customHeight="1" x14ac:dyDescent="0.25">
      <c r="A30" s="144" t="s">
        <v>53</v>
      </c>
      <c r="B30" s="145"/>
      <c r="C30" s="145"/>
      <c r="D30" s="145"/>
      <c r="E30" s="145"/>
      <c r="F30" s="145"/>
      <c r="G30" s="152">
        <f>+G28*G29</f>
        <v>0</v>
      </c>
      <c r="H30" s="153"/>
    </row>
    <row r="31" spans="1:8" ht="13.15" customHeight="1" x14ac:dyDescent="0.25">
      <c r="A31" s="226" t="s">
        <v>38</v>
      </c>
      <c r="B31" s="226"/>
      <c r="C31" s="226"/>
      <c r="D31" s="226"/>
      <c r="E31" s="226"/>
      <c r="F31" s="226"/>
      <c r="G31" s="226"/>
      <c r="H31" s="226"/>
    </row>
    <row r="32" spans="1:8" x14ac:dyDescent="0.25">
      <c r="A32" s="39" t="s">
        <v>1</v>
      </c>
      <c r="B32" s="39" t="s">
        <v>38</v>
      </c>
      <c r="C32" s="39" t="s">
        <v>2</v>
      </c>
      <c r="D32" s="39" t="s">
        <v>39</v>
      </c>
      <c r="E32" s="222" t="s">
        <v>63</v>
      </c>
      <c r="F32" s="223"/>
      <c r="G32" s="224" t="s">
        <v>67</v>
      </c>
      <c r="H32" s="225"/>
    </row>
    <row r="33" spans="1:8" ht="60" x14ac:dyDescent="0.25">
      <c r="A33" s="19">
        <v>1</v>
      </c>
      <c r="B33" s="20" t="s">
        <v>40</v>
      </c>
      <c r="C33" s="19" t="s">
        <v>41</v>
      </c>
      <c r="D33" s="19">
        <v>1</v>
      </c>
      <c r="E33" s="149"/>
      <c r="F33" s="150"/>
      <c r="G33" s="151">
        <f t="shared" ref="G33:G39" si="1">+A33*D33*E33</f>
        <v>0</v>
      </c>
      <c r="H33" s="150"/>
    </row>
    <row r="34" spans="1:8" ht="24" x14ac:dyDescent="0.25">
      <c r="A34" s="19">
        <v>1</v>
      </c>
      <c r="B34" s="20" t="s">
        <v>42</v>
      </c>
      <c r="C34" s="19" t="s">
        <v>43</v>
      </c>
      <c r="D34" s="19">
        <v>1</v>
      </c>
      <c r="E34" s="149"/>
      <c r="F34" s="150"/>
      <c r="G34" s="151">
        <f t="shared" si="1"/>
        <v>0</v>
      </c>
      <c r="H34" s="150"/>
    </row>
    <row r="35" spans="1:8" ht="24" x14ac:dyDescent="0.25">
      <c r="A35" s="19">
        <v>1</v>
      </c>
      <c r="B35" s="22" t="s">
        <v>44</v>
      </c>
      <c r="C35" s="19" t="s">
        <v>41</v>
      </c>
      <c r="D35" s="19">
        <v>1</v>
      </c>
      <c r="E35" s="149"/>
      <c r="F35" s="150"/>
      <c r="G35" s="151">
        <f t="shared" si="1"/>
        <v>0</v>
      </c>
      <c r="H35" s="150"/>
    </row>
    <row r="36" spans="1:8" ht="36" x14ac:dyDescent="0.25">
      <c r="A36" s="19">
        <v>1</v>
      </c>
      <c r="B36" s="22" t="s">
        <v>45</v>
      </c>
      <c r="C36" s="19" t="s">
        <v>41</v>
      </c>
      <c r="D36" s="19">
        <v>1</v>
      </c>
      <c r="E36" s="149"/>
      <c r="F36" s="150"/>
      <c r="G36" s="151">
        <f t="shared" si="1"/>
        <v>0</v>
      </c>
      <c r="H36" s="150"/>
    </row>
    <row r="37" spans="1:8" ht="36" x14ac:dyDescent="0.25">
      <c r="A37" s="19">
        <v>1</v>
      </c>
      <c r="B37" s="22" t="s">
        <v>46</v>
      </c>
      <c r="C37" s="19" t="s">
        <v>41</v>
      </c>
      <c r="D37" s="19">
        <v>1</v>
      </c>
      <c r="E37" s="149"/>
      <c r="F37" s="150"/>
      <c r="G37" s="151">
        <f t="shared" si="1"/>
        <v>0</v>
      </c>
      <c r="H37" s="150"/>
    </row>
    <row r="38" spans="1:8" ht="36" x14ac:dyDescent="0.25">
      <c r="A38" s="19">
        <v>1</v>
      </c>
      <c r="B38" s="22" t="s">
        <v>47</v>
      </c>
      <c r="C38" s="23" t="s">
        <v>41</v>
      </c>
      <c r="D38" s="19">
        <v>1</v>
      </c>
      <c r="E38" s="149"/>
      <c r="F38" s="150"/>
      <c r="G38" s="151">
        <f t="shared" si="1"/>
        <v>0</v>
      </c>
      <c r="H38" s="150"/>
    </row>
    <row r="39" spans="1:8" ht="36" x14ac:dyDescent="0.25">
      <c r="A39" s="19">
        <v>1</v>
      </c>
      <c r="B39" s="20" t="s">
        <v>48</v>
      </c>
      <c r="C39" s="19" t="s">
        <v>41</v>
      </c>
      <c r="D39" s="19">
        <v>1</v>
      </c>
      <c r="E39" s="149"/>
      <c r="F39" s="150"/>
      <c r="G39" s="151">
        <f t="shared" si="1"/>
        <v>0</v>
      </c>
      <c r="H39" s="150"/>
    </row>
    <row r="40" spans="1:8" x14ac:dyDescent="0.25">
      <c r="A40" s="144" t="s">
        <v>55</v>
      </c>
      <c r="B40" s="145"/>
      <c r="C40" s="145"/>
      <c r="D40" s="145"/>
      <c r="E40" s="145"/>
      <c r="F40" s="146"/>
      <c r="G40" s="152">
        <f>SUM(G33:H39)</f>
        <v>0</v>
      </c>
      <c r="H40" s="153"/>
    </row>
    <row r="41" spans="1:8" x14ac:dyDescent="0.25">
      <c r="A41" s="154" t="s">
        <v>52</v>
      </c>
      <c r="B41" s="154"/>
      <c r="C41" s="154"/>
      <c r="D41" s="154"/>
      <c r="E41" s="154"/>
      <c r="F41" s="154"/>
      <c r="G41" s="155"/>
      <c r="H41" s="156"/>
    </row>
    <row r="42" spans="1:8" x14ac:dyDescent="0.25">
      <c r="A42" s="144" t="s">
        <v>56</v>
      </c>
      <c r="B42" s="145"/>
      <c r="C42" s="145"/>
      <c r="D42" s="145"/>
      <c r="E42" s="145"/>
      <c r="F42" s="145"/>
      <c r="G42" s="152">
        <f>+G40*G41</f>
        <v>0</v>
      </c>
      <c r="H42" s="153"/>
    </row>
    <row r="43" spans="1:8" x14ac:dyDescent="0.25">
      <c r="A43" s="144" t="s">
        <v>49</v>
      </c>
      <c r="B43" s="145"/>
      <c r="C43" s="145"/>
      <c r="D43" s="145"/>
      <c r="E43" s="145"/>
      <c r="F43" s="145"/>
      <c r="G43" s="145"/>
      <c r="H43" s="146"/>
    </row>
    <row r="44" spans="1:8" x14ac:dyDescent="0.25">
      <c r="A44" s="208" t="s">
        <v>68</v>
      </c>
      <c r="B44" s="209"/>
      <c r="C44" s="209"/>
      <c r="D44" s="209"/>
      <c r="E44" s="209"/>
      <c r="F44" s="210"/>
      <c r="G44" s="147">
        <f>+G42+G30</f>
        <v>0</v>
      </c>
      <c r="H44" s="148"/>
    </row>
    <row r="45" spans="1:8" x14ac:dyDescent="0.25">
      <c r="A45" s="208" t="s">
        <v>80</v>
      </c>
      <c r="B45" s="209"/>
      <c r="C45" s="209"/>
      <c r="D45" s="209"/>
      <c r="E45" s="209"/>
      <c r="F45" s="210"/>
      <c r="G45" s="147" t="e">
        <f>G44*xx%</f>
        <v>#NAME?</v>
      </c>
      <c r="H45" s="148"/>
    </row>
    <row r="46" spans="1:8" x14ac:dyDescent="0.25">
      <c r="A46" s="208" t="s">
        <v>83</v>
      </c>
      <c r="B46" s="209"/>
      <c r="C46" s="209"/>
      <c r="D46" s="209"/>
      <c r="E46" s="209"/>
      <c r="F46" s="210"/>
      <c r="G46" s="147" t="e">
        <f>G44*xx%</f>
        <v>#NAME?</v>
      </c>
      <c r="H46" s="148"/>
    </row>
    <row r="47" spans="1:8" x14ac:dyDescent="0.25">
      <c r="A47" s="208" t="s">
        <v>69</v>
      </c>
      <c r="B47" s="209"/>
      <c r="C47" s="209"/>
      <c r="D47" s="209"/>
      <c r="E47" s="209"/>
      <c r="F47" s="210"/>
      <c r="G47" s="147" t="e">
        <f>G44+G45+G46</f>
        <v>#NAME?</v>
      </c>
      <c r="H47" s="148"/>
    </row>
    <row r="48" spans="1:8" x14ac:dyDescent="0.25">
      <c r="A48" s="208" t="s">
        <v>60</v>
      </c>
      <c r="B48" s="209"/>
      <c r="C48" s="209"/>
      <c r="D48" s="209"/>
      <c r="E48" s="209"/>
      <c r="F48" s="210"/>
      <c r="G48" s="147" t="e">
        <f>(G47)*0.19</f>
        <v>#NAME?</v>
      </c>
      <c r="H48" s="148"/>
    </row>
    <row r="49" spans="1:8" x14ac:dyDescent="0.25">
      <c r="A49" s="144" t="s">
        <v>62</v>
      </c>
      <c r="B49" s="145"/>
      <c r="C49" s="145"/>
      <c r="D49" s="145"/>
      <c r="E49" s="145"/>
      <c r="F49" s="146"/>
      <c r="G49" s="147" t="e">
        <f>+G47+G48</f>
        <v>#NAME?</v>
      </c>
      <c r="H49" s="148"/>
    </row>
  </sheetData>
  <mergeCells count="65">
    <mergeCell ref="E37:F37"/>
    <mergeCell ref="G37:H37"/>
    <mergeCell ref="A42:F42"/>
    <mergeCell ref="E34:F34"/>
    <mergeCell ref="G34:H34"/>
    <mergeCell ref="E38:F38"/>
    <mergeCell ref="G38:H38"/>
    <mergeCell ref="E39:F39"/>
    <mergeCell ref="G39:H39"/>
    <mergeCell ref="E35:F35"/>
    <mergeCell ref="G35:H35"/>
    <mergeCell ref="E36:F36"/>
    <mergeCell ref="G36:H36"/>
    <mergeCell ref="G42:H42"/>
    <mergeCell ref="A41:F41"/>
    <mergeCell ref="A48:F48"/>
    <mergeCell ref="G48:H48"/>
    <mergeCell ref="A49:F49"/>
    <mergeCell ref="G49:H49"/>
    <mergeCell ref="A40:F40"/>
    <mergeCell ref="G40:H40"/>
    <mergeCell ref="A43:H43"/>
    <mergeCell ref="A44:F44"/>
    <mergeCell ref="G44:H44"/>
    <mergeCell ref="G41:H41"/>
    <mergeCell ref="G45:H45"/>
    <mergeCell ref="A45:F45"/>
    <mergeCell ref="A46:F46"/>
    <mergeCell ref="A47:F47"/>
    <mergeCell ref="G46:H46"/>
    <mergeCell ref="G47:H47"/>
    <mergeCell ref="G25:H25"/>
    <mergeCell ref="G26:H26"/>
    <mergeCell ref="G27:H27"/>
    <mergeCell ref="E33:F33"/>
    <mergeCell ref="G33:H33"/>
    <mergeCell ref="A28:F28"/>
    <mergeCell ref="G28:H28"/>
    <mergeCell ref="A29:F29"/>
    <mergeCell ref="G29:H29"/>
    <mergeCell ref="A30:F30"/>
    <mergeCell ref="G30:H30"/>
    <mergeCell ref="A31:H31"/>
    <mergeCell ref="E32:F32"/>
    <mergeCell ref="G32:H32"/>
    <mergeCell ref="G24:H24"/>
    <mergeCell ref="G5:H5"/>
    <mergeCell ref="G16:H16"/>
    <mergeCell ref="G17:H17"/>
    <mergeCell ref="G18:H18"/>
    <mergeCell ref="G8:H8"/>
    <mergeCell ref="G11:H11"/>
    <mergeCell ref="G12:H12"/>
    <mergeCell ref="G13:H13"/>
    <mergeCell ref="G14:H14"/>
    <mergeCell ref="G15:H15"/>
    <mergeCell ref="G9:H9"/>
    <mergeCell ref="G10:H10"/>
    <mergeCell ref="G20:H20"/>
    <mergeCell ref="G21:H21"/>
    <mergeCell ref="A4:H4"/>
    <mergeCell ref="A3:F3"/>
    <mergeCell ref="A1:H2"/>
    <mergeCell ref="G7:H7"/>
    <mergeCell ref="G23:H23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ANEXO 3 - CONSOLIDADO COM.</vt:lpstr>
      <vt:lpstr>PERSONAL ADMINISTRATIVO</vt:lpstr>
      <vt:lpstr>CAÑO SECO</vt:lpstr>
      <vt:lpstr>COCO ARENAL</vt:lpstr>
      <vt:lpstr>PLAYA AGUIRRE</vt:lpstr>
      <vt:lpstr>PLAYA BONITA</vt:lpstr>
      <vt:lpstr>REGADERO</vt:lpstr>
      <vt:lpstr>SALAQUISITO</vt:lpstr>
      <vt:lpstr>VILLA NUEVA TAMBORAL</vt:lpstr>
      <vt:lpstr>SAN JOSÉ TAMBORAL</vt:lpstr>
      <vt:lpstr>NEGRIA-ITSMINA</vt:lpstr>
      <vt:lpstr>CHAMBACÚ</vt:lpstr>
      <vt:lpstr>DOIDÓ</vt:lpstr>
      <vt:lpstr>PUERTO MURILLO</vt:lpstr>
      <vt:lpstr>NOANAMÁ</vt:lpstr>
      <vt:lpstr>SANTA MARÍA</vt:lpstr>
      <vt:lpstr>PERRÚ</vt:lpstr>
      <vt:lpstr>TRAPICHE</vt:lpstr>
      <vt:lpstr>POTEDÓ</vt:lpstr>
      <vt:lpstr>NUEVO AMANECER</vt:lpstr>
      <vt:lpstr>COCOBÉ</vt:lpstr>
      <vt:lpstr>CUCURRIPI</vt:lpstr>
      <vt:lpstr>COPAMÁ</vt:lpstr>
      <vt:lpstr>PTO LIMÓN</vt:lpstr>
      <vt:lpstr>TORDÓ</vt:lpstr>
      <vt:lpstr>GUACHAL</vt:lpstr>
      <vt:lpstr>CORRIENTE PALO</vt:lpstr>
      <vt:lpstr>PTO MURILLO L.S.</vt:lpstr>
      <vt:lpstr>MUGUINDÓ</vt:lpstr>
      <vt:lpstr>TAPARAL</vt:lpstr>
      <vt:lpstr>JOVÍ-NUQUÍ</vt:lpstr>
      <vt:lpstr>CARURÚ</vt:lpstr>
      <vt:lpstr>RÍO MURINDÓ Y CHAGERADO</vt:lpstr>
      <vt:lpstr>PLAYITA SAN FRANCISCO</vt:lpstr>
      <vt:lpstr>NOANAMITO</vt:lpstr>
      <vt:lpstr>CACAHUAL</vt:lpstr>
      <vt:lpstr>ROBERTO PAYÁN</vt:lpstr>
      <vt:lpstr>COYAIMA</vt:lpstr>
      <vt:lpstr>CHIGORODÓ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Gonzalez</dc:creator>
  <cp:lastModifiedBy>Andrea del Pilar Gomez</cp:lastModifiedBy>
  <dcterms:created xsi:type="dcterms:W3CDTF">2024-10-18T19:47:55Z</dcterms:created>
  <dcterms:modified xsi:type="dcterms:W3CDTF">2024-10-21T19:51:28Z</dcterms:modified>
</cp:coreProperties>
</file>